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VIG DIURNO 12 X 36" sheetId="2" r:id="rId5"/>
    <sheet state="visible" name="VIG NOTURNO 12 X 36" sheetId="3" r:id="rId6"/>
    <sheet state="visible" name="MEMORIA CUSTOS" sheetId="4" r:id="rId7"/>
    <sheet state="visible" name="MEMORIA AUXILIOS I" sheetId="5" r:id="rId8"/>
    <sheet state="visible" name="MEMORIA ENCARGOS II" sheetId="6" r:id="rId9"/>
    <sheet state="visible" name="TRIBUTOS FEDERAIS" sheetId="7" r:id="rId10"/>
  </sheets>
  <externalReferences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iSCxlLnUmkumxQEoxhHVGdmu1bQw=="/>
    </ext>
  </extLst>
</workbook>
</file>

<file path=xl/sharedStrings.xml><?xml version="1.0" encoding="utf-8"?>
<sst xmlns="http://schemas.openxmlformats.org/spreadsheetml/2006/main" count="801" uniqueCount="369">
  <si>
    <t>DESCRIÇÃO DOS SERVIÇOS</t>
  </si>
  <si>
    <t>QUANTIDADE DE POSTOS</t>
  </si>
  <si>
    <t>VALOR POR POSTO</t>
  </si>
  <si>
    <t>VALOR
ANUAL/POSTO
(UNITÁRIO)</t>
  </si>
  <si>
    <t>VALOR GLOBAL (12 MESES)</t>
  </si>
  <si>
    <t>Prestação de serviço de vigilância e segurança - desarmada - 12h x 36h diurnas - 2ª a domingo</t>
  </si>
  <si>
    <t>Prestação de serviço de vigilância e segurança - desarmada - 12h x 36h noturnas - 2ª a domingo</t>
  </si>
  <si>
    <t xml:space="preserve">TOTAL GRUPO </t>
  </si>
  <si>
    <t>PREÇO GLOBAL DA PROPOSTA PARA 12 MESES DE EXECUÇÃO CONTRATUAL</t>
  </si>
  <si>
    <t>INDICAÇÃO DOS SINDICATOS, ACORDOS, CONVENÇÕES OU DISSÍDIOS COLETIVOS DE TRABALHO</t>
  </si>
  <si>
    <t>SINDICATO DOS VIGILANTES</t>
  </si>
  <si>
    <t>MUNICÍPIO</t>
  </si>
  <si>
    <t>Duque de Caxias</t>
  </si>
  <si>
    <t>RJ000557/2022</t>
  </si>
  <si>
    <t>QUANTIDADE DE PESSOAL</t>
  </si>
  <si>
    <t>FUNÇÃO:</t>
  </si>
  <si>
    <t>VIGILANTE - CBO 5173-30</t>
  </si>
  <si>
    <t>QUANTIDADE TOTAL:</t>
  </si>
  <si>
    <t>PLANILHA DE CUSTOS E FORMAÇÃO DE PREÇOS</t>
  </si>
  <si>
    <t>DISCRIMINAÇÃO DOS SERVIÇOS (DADOS REFERENTES À CONTRATAÇÃO)</t>
  </si>
  <si>
    <t>B</t>
  </si>
  <si>
    <t xml:space="preserve">Local da Execução: </t>
  </si>
  <si>
    <t>Rio de Janeiro/RJ</t>
  </si>
  <si>
    <t>C</t>
  </si>
  <si>
    <t>Ano do Acordo, Convenção ou Dissídio Coletivo:</t>
  </si>
  <si>
    <t>RJ000182/2022</t>
  </si>
  <si>
    <t>D</t>
  </si>
  <si>
    <t>Número de meses de execução contratual:</t>
  </si>
  <si>
    <t>Tipo de Serviço</t>
  </si>
  <si>
    <t>Unidade de Medida</t>
  </si>
  <si>
    <t>Quantidade Total a Contratar                                                    (Em função da Unidade de Medida)</t>
  </si>
  <si>
    <t>Vigilância Desarmada Diuurno 12 X 36</t>
  </si>
  <si>
    <t>POSTO</t>
  </si>
  <si>
    <t>Planilha de Custos e Formação de preços</t>
  </si>
  <si>
    <t>Mão de obra vinculada à execução contratual</t>
  </si>
  <si>
    <t>Dados para composição dos custos referentes a mão de obra</t>
  </si>
  <si>
    <t>VIGILÂNCIA</t>
  </si>
  <si>
    <t>Classificação Brasileira de Ocupações (CBO)</t>
  </si>
  <si>
    <t>CBO 5173-30</t>
  </si>
  <si>
    <t>Salário Normativo da Categoria Profissional</t>
  </si>
  <si>
    <t>Categoria Profissional</t>
  </si>
  <si>
    <t>VIGILANTE</t>
  </si>
  <si>
    <t>Data-base da Categoria (dia/mês/ano)</t>
  </si>
  <si>
    <t>Módulo 1 - Composição da Remuneração</t>
  </si>
  <si>
    <t>Composição da Remuneração</t>
  </si>
  <si>
    <t>Valor (R$)</t>
  </si>
  <si>
    <t>A</t>
  </si>
  <si>
    <t>Salário-Base</t>
  </si>
  <si>
    <t>Adicional de Periculosidade (30%)</t>
  </si>
  <si>
    <t>Adicional de Insalubridade</t>
  </si>
  <si>
    <t>-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</si>
  <si>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</si>
  <si>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</si>
  <si>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</si>
  <si>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</si>
  <si>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</si>
  <si>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</si>
  <si>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</si>
  <si>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</si>
  <si>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</si>
  <si>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</si>
  <si>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</si>
  <si>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</si>
  <si>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</si>
  <si>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</si>
  <si>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</si>
  <si>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</si>
  <si>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</si>
  <si>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</si>
  <si>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SAT/INSS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</si>
  <si>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</si>
  <si>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</si>
  <si>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</si>
  <si>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</si>
  <si>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</si>
  <si>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</si>
  <si>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>FGTS</t>
  </si>
  <si>
    <t>Submódulo 2.3 - Benefícios Mensais e Diários</t>
  </si>
  <si>
    <t>2.3</t>
  </si>
  <si>
    <t>Benefícios Mensais e Diários</t>
  </si>
  <si>
    <t>Transporte (Intermunicipal)</t>
  </si>
  <si>
    <t>Auxílio-Refeição/Alimentação</t>
  </si>
  <si>
    <t>Cláusula 11ª CCT - Seguro de Vida</t>
  </si>
  <si>
    <t>Cláusula 6ª CCT - Adicional de Tempo de Serviço (Substituição ao triênio)</t>
  </si>
  <si>
    <t>Cláusula 10ª CCT - 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</si>
  <si>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</si>
  <si>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</si>
  <si>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</si>
  <si>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</si>
  <si>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</si>
  <si>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</si>
  <si>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</si>
  <si>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</si>
  <si>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</si>
  <si>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</si>
  <si>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</si>
  <si>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</si>
  <si>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</si>
  <si>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</si>
  <si>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Férias</t>
  </si>
  <si>
    <t>Substituto na Cobertura de Ausências Legais</t>
  </si>
  <si>
    <t xml:space="preserve">Substituto na Cobertura de Licença-Paternidade </t>
  </si>
  <si>
    <t>Substituto na Cobertura de Ausência por acidente de trabalho</t>
  </si>
  <si>
    <t>Substituto na Coberturade Afastamento Maternidade</t>
  </si>
  <si>
    <t>Substituto na Cobertura de Auxílio-doença</t>
  </si>
  <si>
    <t>Submódulo 4.2 - Substituto na Intrajornada</t>
  </si>
  <si>
    <t>4.2</t>
  </si>
  <si>
    <t>Substituto na Intrajornada</t>
  </si>
  <si>
    <t>Intervalo Intrajornada Indenizado</t>
  </si>
  <si>
    <t>Quadro-Resumo do Módulo 4 - Custo de Reposição do Profissional Ausente</t>
  </si>
  <si>
    <t>Custo de Reposição do Profissional Ausente</t>
  </si>
  <si>
    <t>Substituto nas Ausências Legais</t>
  </si>
  <si>
    <t>Módulo 5 - Insumos Diversos</t>
  </si>
  <si>
    <t>Insumos Diversos</t>
  </si>
  <si>
    <t>Uniformes</t>
  </si>
  <si>
    <t>Materiais</t>
  </si>
  <si>
    <t xml:space="preserve">Equipamentos </t>
  </si>
  <si>
    <t>Módulo 6 - Custos Indiretos, Tributos e Lucro</t>
  </si>
  <si>
    <t>Custos Indiretos, Tributos e Lucro</t>
  </si>
  <si>
    <t>Custos Indiretos</t>
  </si>
  <si>
    <t>Lucro</t>
  </si>
  <si>
    <t>Subtotal (A + B)</t>
  </si>
  <si>
    <t>Tributos</t>
  </si>
  <si>
    <t>C.1. Tributos Federais</t>
  </si>
  <si>
    <t>PIS</t>
  </si>
  <si>
    <t>COFINS</t>
  </si>
  <si>
    <t>C.2. Tributos Estaduais (ISENTO)</t>
  </si>
  <si>
    <t xml:space="preserve">C.1. Tributos Municipais </t>
  </si>
  <si>
    <t>ISS</t>
  </si>
  <si>
    <t>Subtotal (C)</t>
  </si>
  <si>
    <t>Total (A+B+C)</t>
  </si>
  <si>
    <t>Quadro-resumo do custo por empregado</t>
  </si>
  <si>
    <t>Mão de obra vinculada à execução contratual (valor por empregado)</t>
  </si>
  <si>
    <t>Subtotal (A+B+C+D+E)</t>
  </si>
  <si>
    <t>Módulo 6 - Custos Indiretos,Tributos e Lucro</t>
  </si>
  <si>
    <t>Valor Total por Empregado</t>
  </si>
  <si>
    <t>Quadro-Resumo do valor mensal dos serviços</t>
  </si>
  <si>
    <t>Tipo de Serviço (A)</t>
  </si>
  <si>
    <t>Valor Proposto Por Empregado (B)</t>
  </si>
  <si>
    <t>Qtd de Empregados por posto (C)</t>
  </si>
  <si>
    <t>Valor Proposto por posto (D) = (B x C)</t>
  </si>
  <si>
    <t>Qtd de Postos (E)</t>
  </si>
  <si>
    <t>Valor Total do serviço F=(D x E)</t>
  </si>
  <si>
    <t>I</t>
  </si>
  <si>
    <t>Valor Mensal dos Serviços</t>
  </si>
  <si>
    <t>Quadro Demonstrativo do valor global da proposta</t>
  </si>
  <si>
    <t>VALOR GLOBAL DA PROPOSTA</t>
  </si>
  <si>
    <t>DESCRIÇÃO</t>
  </si>
  <si>
    <t>VALOR (R$)</t>
  </si>
  <si>
    <t>Valor Proposto por unidade de medida (Posto)</t>
  </si>
  <si>
    <t>Valor mensal do serviço</t>
  </si>
  <si>
    <t>Valor Global da proposta (B x 12 meses)</t>
  </si>
  <si>
    <t>Vigilância Desarmada Noturno 12 X 36</t>
  </si>
  <si>
    <t>Transporte (Intermunicpal)</t>
  </si>
  <si>
    <t>C.1. Tributos Federais (SIMPLES NACIONAL ANEXO IV)</t>
  </si>
  <si>
    <t>COMPOSIÇÃO DE CUSTOS DE UNIFORMES, MATERIAIS E INSUMOS</t>
  </si>
  <si>
    <t>CONJUNTO DE UNIFORMES - EQUIPE 12 X 36 (ITEM 11.38.2)</t>
  </si>
  <si>
    <t>Item</t>
  </si>
  <si>
    <t>Descrição</t>
  </si>
  <si>
    <t>QT</t>
  </si>
  <si>
    <t>Custo Unit</t>
  </si>
  <si>
    <t>QT. Vigilantes</t>
  </si>
  <si>
    <t>Prazo do contrato</t>
  </si>
  <si>
    <t>Custo  Total</t>
  </si>
  <si>
    <t>Calça  4 bolsos</t>
  </si>
  <si>
    <t>Camisa manga curta c/ bordados</t>
  </si>
  <si>
    <t>Casaco c/ bodado</t>
  </si>
  <si>
    <t>Sapato/Botina couro</t>
  </si>
  <si>
    <t>Meias</t>
  </si>
  <si>
    <t>Jaqueta em nylon</t>
  </si>
  <si>
    <t>Capa de chuva em PVC</t>
  </si>
  <si>
    <t>Cracha de PVC c/ foto</t>
  </si>
  <si>
    <t>CUSTO MENSAL</t>
  </si>
  <si>
    <t>CUSTO MENSAL POR VIGILANTE</t>
  </si>
  <si>
    <t xml:space="preserve"> MATERIAIS OBRIGATÓRIOS AOS POSTOS E AOS SERVIÇOS (ITEM 11.36.2)</t>
  </si>
  <si>
    <t>Qt Total  Anual</t>
  </si>
  <si>
    <t>QT. Postos</t>
  </si>
  <si>
    <t>Custo  Total Anual</t>
  </si>
  <si>
    <t>11.36.2.1</t>
  </si>
  <si>
    <t xml:space="preserve">Livro de Ocorrências 200 fls </t>
  </si>
  <si>
    <t>11.36.2.2</t>
  </si>
  <si>
    <t>Lanterna tam. M Led recarregavel</t>
  </si>
  <si>
    <t>11.36.2.5</t>
  </si>
  <si>
    <t>Tonfa Polimero e porta tonfa</t>
  </si>
  <si>
    <t>11.36.2.6</t>
  </si>
  <si>
    <t>Cordão e apito</t>
  </si>
  <si>
    <t xml:space="preserve"> EQUIPAMENTOS OBRIGATÓRIOS AOS POSTOS E AOS SERVIÇOS (ITEM 11.36.2)</t>
  </si>
  <si>
    <t>Vida útil (meses)</t>
  </si>
  <si>
    <t>Depreciação anual (%)</t>
  </si>
  <si>
    <t>11.36.2.4</t>
  </si>
  <si>
    <t>Rádio de comunicação*</t>
  </si>
  <si>
    <t>11.36.2.7</t>
  </si>
  <si>
    <t>Bastão de ronda eletrônico **</t>
  </si>
  <si>
    <t>Buttons (ponto eletrônico) **</t>
  </si>
  <si>
    <t>* Tx . Depreciação conforme IN RFB Nº 1700, DE 14 DE MARÇO DE 2017 - Referência 8525/27</t>
  </si>
  <si>
    <t>** Tx . Depreciação conforme IN RFB Nº 1700, DE 14 DE MARÇO DE 2017 - Referência 9032</t>
  </si>
  <si>
    <t>MEMÓRIA DE CÁLCULO I</t>
  </si>
  <si>
    <t>Calculo de Dias</t>
  </si>
  <si>
    <t>Dias ano</t>
  </si>
  <si>
    <t>Qtd Meses</t>
  </si>
  <si>
    <t>Médas de dias Mês 365/12</t>
  </si>
  <si>
    <t>Média de dias trabalhados</t>
  </si>
  <si>
    <t>(44h ou 5x2)</t>
  </si>
  <si>
    <t>(12h x 36h)</t>
  </si>
  <si>
    <t>ADICIONAL POR TRABALHO NOTURNO</t>
  </si>
  <si>
    <t>Postos</t>
  </si>
  <si>
    <t>Dias   (12X36)</t>
  </si>
  <si>
    <t>Salário + Periculosidade</t>
  </si>
  <si>
    <t>Proporção                    (22h as 05h) *</t>
  </si>
  <si>
    <t>Percentual Ad. Noturno</t>
  </si>
  <si>
    <t>Valor do Adicional</t>
  </si>
  <si>
    <t>Perc. Hora Noturna Reduzida **</t>
  </si>
  <si>
    <t>Valor da Hora noturna Reduzida</t>
  </si>
  <si>
    <t>Vigilantes</t>
  </si>
  <si>
    <t>* O Adicional Noturno e a Hora Noturna Reduzida, conforme art. 73 da CLT, serão pagos entre 22h e 5h do dia seguinte, correspodente a 7h das 12h.</t>
  </si>
  <si>
    <t>** A título de pagamento adicional computa-se o pagamento de 7min e 30s a cada hora noturna, por 7 horas, totalizando 1 hora noturna extra da jornada de 12h.</t>
  </si>
  <si>
    <t>Posto</t>
  </si>
  <si>
    <t>Dias</t>
  </si>
  <si>
    <t>Acrécimo</t>
  </si>
  <si>
    <t>Base de Cálculo</t>
  </si>
  <si>
    <t>Hora Normal</t>
  </si>
  <si>
    <t>Valor da Hora de Intrajornada</t>
  </si>
  <si>
    <t>Percentual %</t>
  </si>
  <si>
    <t>Valor Mensal da Intrajornada</t>
  </si>
  <si>
    <t>Vigilantes 12hx36h Dia</t>
  </si>
  <si>
    <t>((Base de Cálculo + Total submódulo 2.3 + Módulo 3)/220)*15</t>
  </si>
  <si>
    <t>Vigilantes 12hx36h Noite</t>
  </si>
  <si>
    <t>Obs. Remuneração extra acrecida de 50% da hora normal.</t>
  </si>
  <si>
    <t>** O pagamento de Intrajornada, em atendimento ao § 4º do art. 71 da CLT, com a nova redação da Lei 13.467/2017 (Reforma Trabalhista), deixa de ter natureza salarial (com repercussão na remuneração de férias, décimo terceiro salário, aviso prévio etc.) para ter natureza indenizatória (sem repercussão).</t>
  </si>
  <si>
    <t>Vale Transporte</t>
  </si>
  <si>
    <t>FUNÇÃO</t>
  </si>
  <si>
    <t>Valor da Tarifa</t>
  </si>
  <si>
    <t>Nº de Tarifas/Dia</t>
  </si>
  <si>
    <t>Nº de Dias/Mês</t>
  </si>
  <si>
    <t>Subtotal</t>
  </si>
  <si>
    <t>Salário Base</t>
  </si>
  <si>
    <t>6% Salário Base</t>
  </si>
  <si>
    <t xml:space="preserve">Valor do Benefício R$
</t>
  </si>
  <si>
    <t>Vigilante 12hx36h Diurno/Noturno</t>
  </si>
  <si>
    <t>Valor do Transporte</t>
  </si>
  <si>
    <t>Vale Refeição</t>
  </si>
  <si>
    <t>Valor do Vale/Dia</t>
  </si>
  <si>
    <t>Nº de dias/mês</t>
  </si>
  <si>
    <t>Desconto PAT 20%</t>
  </si>
  <si>
    <t>Valor do Benefício</t>
  </si>
  <si>
    <t xml:space="preserve">MeMória de Cálculo </t>
  </si>
  <si>
    <t xml:space="preserve"> valor da alimentação x nº de dias trabalhados mês x 0,8 (proporção arcada pela empresa, já que 20% é descontado do colaborador)</t>
  </si>
  <si>
    <t>Provisão</t>
  </si>
  <si>
    <t>%</t>
  </si>
  <si>
    <t>Cálculo</t>
  </si>
  <si>
    <t>Fundamentação</t>
  </si>
  <si>
    <t>5.5.7.4 CÁLCULO DOS CUSTOS INDIRETOS, TRIBUTOS E LUCROS (CITL), do Caderno de Logística - Prestação de Serviços de VIgilância Patrimonial</t>
  </si>
  <si>
    <t>5.5.7.2 - TRIBUTOS, do Caderno de Logística - Prestação de Serviços de VIgilância Patrimonial</t>
  </si>
  <si>
    <t>Codigo Tributário Município Duque de Caxias</t>
  </si>
  <si>
    <t>MEMÓRIA DE CÁLCULO II</t>
  </si>
  <si>
    <t>Encargos previdenciários e FGTS</t>
  </si>
  <si>
    <t>Observações :  Esses percentuais incidem sobre o Módulo 1, o Submódulo 2.1. (IN Nº 5 2017)</t>
  </si>
  <si>
    <t>- Lei nº 8.212, de 24 de julho de 1991 (Art. 22, inciso I)</t>
  </si>
  <si>
    <t>Salário Educação</t>
  </si>
  <si>
    <t xml:space="preserve"> Decreto-Lei nº de 22 de março de 1982 (Art. 3°, inciso I)</t>
  </si>
  <si>
    <t>- Lei nº 9.424, de 24 de dezembro de 1996 (Art. 15)</t>
  </si>
  <si>
    <t xml:space="preserve">   - Decreto nº 3.142/99 (Art. 2°)</t>
  </si>
  <si>
    <t>- Constituição Federal de 1988. (Art. 212 § 5º)</t>
  </si>
  <si>
    <t>Seguro Acidente de Trabalho/SAT/INSS  (RAT x FAP)</t>
  </si>
  <si>
    <t>- Lei nº 8.212, de 24 de julho de 1991. (Art. 22, inciso II, alíneas “b” e “c”)</t>
  </si>
  <si>
    <t>- Decreto nº 6.042, de 12 de fevereiro de 2007. (Alíquotas do SAT em função do FAP)</t>
  </si>
  <si>
    <t>- Decreto nº 6.957, de 9 de setembro de 2009. (Alíquotas do SAT em função do FAP)</t>
  </si>
  <si>
    <t>-   Anexo da resolução MPS/CNPS nº 1.316, de 31 de maio de 2010</t>
  </si>
  <si>
    <t>- DOU de 14/06/2010 (fator acidentário de prevenção - FAP)</t>
  </si>
  <si>
    <t>SESI ou SESC</t>
  </si>
  <si>
    <t>- Decreto-Lei 9.853/1946 (Art. 3º)</t>
  </si>
  <si>
    <t>- Medida Provisória 932/2020</t>
  </si>
  <si>
    <t>- Lei 8.036/1990 (Art. 30)</t>
  </si>
  <si>
    <t>SENAI ou SENAC</t>
  </si>
  <si>
    <t>- Decreto-Lei nº 2.318/86                                                                                    - Medida Provisória 932/2020</t>
  </si>
  <si>
    <t>SEBRAE</t>
  </si>
  <si>
    <t>- Lei nº 8.029, de 12 de abril de 1990. (Art. 8°)</t>
  </si>
  <si>
    <t>INCRA</t>
  </si>
  <si>
    <t>- Decreto-Lei nº 1.146, de 31 de dezembro de 1970. (Art. 1º, inciso I)</t>
  </si>
  <si>
    <t>- Lei nº 8.036, de 11 de maio de 1990. (Art. 15)</t>
  </si>
  <si>
    <t>- Constituição Federal de 1988 (Art. 7°, inciso III)</t>
  </si>
  <si>
    <t>-  Ministério do Trabalho - Instrução normativa nº 84, de 13 de julho de 2010 - Dispõe sobre a fiscalização do Fundo de Garantia do Tempo de Serviço - FGTS e das Contribuições Sociais instituídas pela Lei Complementar nº 110, de 29 de junho de 2001. (Art. 6°, inciso IV)</t>
  </si>
  <si>
    <t>13º Salário e Adicional de Férias e Adicional de Férias</t>
  </si>
  <si>
    <t>13 º Salário</t>
  </si>
  <si>
    <t>1/12 (meses) = 8,33%</t>
  </si>
  <si>
    <t>- Constituição Federal de 1988 (Art. 7º, inciso VIII)</t>
  </si>
  <si>
    <t>- Lei nº 4.090, de 13 de julho de 1962 (Art. 1° ao 3°)</t>
  </si>
  <si>
    <t>- Lei nº 7.787, de 30 de junho de 1989 (Art. 1º, parágrafo único)</t>
  </si>
  <si>
    <t>- 13º Salário - Gratificação de Natal, instituída pela Lei nº 4.090, de 13 de julho de 1962.</t>
  </si>
  <si>
    <t>Férias e um terço de férias</t>
  </si>
  <si>
    <t>1/3 / 12 (meses) + 8,33% = 11,11%</t>
  </si>
  <si>
    <t xml:space="preserve"> - Artigo 129 e o inciso I, artigo 130, do Decreto-Lei nº 5.452/43 - CLT. Pode-se determinar a provisão mensal considerando que na duração do contrato de 12 meses o empregado tem 1 mês de férias. - acréscimo legal equivalente a 1/3 do salário normal, devido no exercício do direito a férias.</t>
  </si>
  <si>
    <t>- A Constituição Federal, em seu art. 7º, inciso XVII, prevê que as férias sejam pagas com adicional de, pelo menos, 1/3 (um terço) da remuneração do mês.</t>
  </si>
  <si>
    <t>1 (salário) x 1/12 x 0,05 = 0,42%</t>
  </si>
  <si>
    <t>- Constituição Federal de 1988 (Art. 7°, inciso XXI)</t>
  </si>
  <si>
    <t>- CLT (Art. 477, art. 487 a 491)</t>
  </si>
  <si>
    <t>- Acórdão TCU nº 1904/2007 Plenário</t>
  </si>
  <si>
    <t>- Aviso Prévio indenizado - Trata-se de valor devido ao empregado no caso de o empregador rescin- dir o contrato sem justo motivo e sem lhe conceder aviso prévio, conforme disposto no § 1º do art. 487 da CLT. De acordo com levantamento efetuado em diversos contratos, cerca de 5,55 % do pessoal é demitido pelo empregador, antes do término do contrato de trabalho.</t>
  </si>
  <si>
    <t>Incidência do FGTS sobre Aviso Prévio</t>
  </si>
  <si>
    <t xml:space="preserve"> 8% x 0,42% = 0,03%</t>
  </si>
  <si>
    <t xml:space="preserve"> - Súmula nº 305 do TST; Acórdão TCU 2.217/2010 Plenário</t>
  </si>
  <si>
    <t>Multa do FGTS do Aviso Prévio Indenizado</t>
  </si>
  <si>
    <t>(1 Remuneração + 0,0833 + 0,0833 + 0,0278 ) x 40% x 8%  x 90%= 3,44%</t>
  </si>
  <si>
    <t xml:space="preserve"> - Lei nº 8.036, de 11 de maio de 1990 (Art. 18 § 1º) com redação dada pela Lei nº 9.491, de 9 de setembro de 1997.</t>
  </si>
  <si>
    <t>- Lei Complementar nº 110, de 29 de junho de 2001. (Art. 1°)</t>
  </si>
  <si>
    <t xml:space="preserve"> - Multa FGTS - Rescisão sem Justa Causa: A Lei Complementar nº 110, de 29 de junho de 2001, determina multa de 40% , da soma dos depósitos do FGTS, no caso de rescisão sem justa causa. Considerando o pagamento da multa para os valores depositados relativos a salários, férias e 13º salário considerarando que 90% são demitidos sem justa causa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</si>
  <si>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1 (salário) /30 x 7  / 12 = 1,94%</t>
  </si>
  <si>
    <t>- Art. 7º, XXI, CF/88, 477, 487, 488 e 491 CLT.</t>
  </si>
  <si>
    <t>- (1 salário integral / 30 dias) x 7 dias / 12 meses = 1,94%</t>
  </si>
  <si>
    <t>1,94% x 29% = 0,56%</t>
  </si>
  <si>
    <t>- Aviso Prévio: Refere-se à indenização de sete dias corridos devida ao empregado no caso de o empregador rescindir o contrato sem justo motivo e conceder aviso prévio, conforme disposto no art. 488 da CLT.</t>
  </si>
  <si>
    <t>- Cálculo: 29% (Submódulo 2.1) x 1,94%</t>
  </si>
  <si>
    <t>Multa do FGTS do aviso prévio trabalhado</t>
  </si>
  <si>
    <t>1,94% x 40% x 8% = 0,08%</t>
  </si>
  <si>
    <t>- Multa do FGTS do aviso prévio trabalhado: valor da multa do FGTS trabalhado (40%) aplicado sobre o ìndice de referência do aviso prévio trabalhado.                                                                                                                                                                                                                                                                   - O art. 12 da Lei 13.932 de 11 de dezembro de 2019 extingue, a partir de 1 de janeiro de 2020 a Contribuição Social no percentual de 10% sobre o FGTS devida pelos empregadores em caso de despedida sem justa causa.</t>
  </si>
  <si>
    <t>- Art. 7º, inciso XVII, da CF/1988</t>
  </si>
  <si>
    <t>- Arts. 129 e 130, inciso I, da CLT</t>
  </si>
  <si>
    <t>1(salário) / 30 (dias) / 12 (meses) = 0,28%</t>
  </si>
  <si>
    <t>- CLT (Art. 131 inciso I e Art. 473 inciso I ao IX)</t>
  </si>
  <si>
    <t>- Dado estatístico: em média, 1 ausência ao ano.</t>
  </si>
  <si>
    <t>- Faltas Legais: Ausências ao trabalho asseguradas ao empregado pelos artigos 473 e 83 da CLT morte de cônjuge, ascendente, descendente; casamento; nascimento de filho; doação de sangue; alistamento eleitoral; serviço militar.</t>
  </si>
  <si>
    <t>5(dias) / 30 x 1(salario) /12(meses) x 1,5% (media licenças) = 0,02%</t>
  </si>
  <si>
    <t>- Constituição Federal de 1998 (Ato das Disposições Constitucionais Transitórias, Art. 7º inciso XVII e art. 10, § 1°ADCT)</t>
  </si>
  <si>
    <t>- Percentual de trabalhadores que gozam da licença-paternidade em um ano: 1,50%</t>
  </si>
  <si>
    <t>0,91 dias / 30 x 1 (salário) = 0,25%</t>
  </si>
  <si>
    <t>- CLT (Art. 131 inciso III e Art. 201 inciso I)</t>
  </si>
  <si>
    <t>- Lei nº 8.213, de 14 de julho de 1991 (Art. 18 ao 21)</t>
  </si>
  <si>
    <t>- Decreto nº 3.048, de 6/05/1999 (Art. 30 ao 32)</t>
  </si>
  <si>
    <t xml:space="preserve"> - Dado estatístico[Fonte: IBGE]: 8% sofrem acidente durante o ano.</t>
  </si>
  <si>
    <t>-  Ministério do Trabalho - Instrução Normativa nº 84, de 13 de julho de 2010 (Art. 6º inciso III).</t>
  </si>
  <si>
    <t>-  Acidente de Trabalho: O artigo 27 do Decreto nº 89.312, de 23/01/84, obriga o empregador a assu- mir o ônus financeiro pelo prazo de 15 dias, no caso de acidente de trabalho previsto no art. 131 da CLT.</t>
  </si>
  <si>
    <t>1,44% x 10% x 45,09% x 6/12 = 0,03%</t>
  </si>
  <si>
    <t>- Constituição Federal de 1988 (Art. 6° e 201)</t>
  </si>
  <si>
    <t>- CLT (Art. 392)</t>
  </si>
  <si>
    <t>De acordo com dados estatísticos do IBGE, a taxa de natalidade brasileira é de 1,44%. Estima-se que 10% das empregadas engravidam em cada ano de execução contratual. Considerando-se o custo de encargos como sendo 45,09% da remuneração (CPP 20,00% + SAT MAX. 4,00% + 13º Salário 9,09% + FGTS 8,00% + Multa Rescisória 4,00%) e que a licença-maternidade dure 6 meses</t>
  </si>
  <si>
    <t>Substituto na Reposição de Auxílio-doença</t>
  </si>
  <si>
    <t xml:space="preserve"> 5(dias) / 30 x 1(salário) / 12(meses) = 1,39%</t>
  </si>
  <si>
    <t>- Dado estatístico: em média, 5 faltas ao ano.</t>
  </si>
  <si>
    <t>Art. 59, da Lei 8.213/91. O auxílio-doença será devido ao segurado que, havendo cumprido, quando for o caso, o período de carência exigido nesta Lei, ficar incapacitado para o seu trabalho ou para a sua atividade habitual por mais de 15 (quinze) dias consecutivos.</t>
  </si>
  <si>
    <t>ANEXO 4 – Tabela Simples Nacional 2019 – Serviços</t>
  </si>
  <si>
    <t>RECEITA BRUTA EM 12 MESES (EM R$)</t>
  </si>
  <si>
    <t>FAIXA</t>
  </si>
  <si>
    <t>ALÍQUOTA</t>
  </si>
  <si>
    <t>VALOR A DEDUZIR (EM R$)</t>
  </si>
  <si>
    <t>Até 180.000,00</t>
  </si>
  <si>
    <t>1a Faixa</t>
  </si>
  <si>
    <t>–</t>
  </si>
  <si>
    <t>De 180.000,01 a 360.000,00</t>
  </si>
  <si>
    <t>2a Faixa</t>
  </si>
  <si>
    <t>De 360.000,01 a 720.000,00</t>
  </si>
  <si>
    <t>3a Faixa</t>
  </si>
  <si>
    <t>De 720.000,01 a 1.800.000,00</t>
  </si>
  <si>
    <t>4a Faixa</t>
  </si>
  <si>
    <t>De 1.800.000,01 a 3.600.000,00</t>
  </si>
  <si>
    <t>5a Faixa</t>
  </si>
  <si>
    <t>De 3.600.000,01 a 4.800.000,00</t>
  </si>
  <si>
    <t>6a Faixa</t>
  </si>
  <si>
    <t>Percentual de Repartição dos Tributos</t>
  </si>
  <si>
    <t>FAIXAS</t>
  </si>
  <si>
    <t>PIS/PASEP</t>
  </si>
  <si>
    <t>IRPJ</t>
  </si>
  <si>
    <t>CSLL</t>
  </si>
  <si>
    <t>INDICE % PROPORCIONAL</t>
  </si>
  <si>
    <t>Anexo IV do Simples Nacional 2020</t>
  </si>
  <si>
    <t>ALÍQUOTA TOTAL</t>
  </si>
  <si>
    <t>4a Faixa *</t>
  </si>
  <si>
    <t>5a Faixa *</t>
  </si>
  <si>
    <t>6a Faixa *</t>
  </si>
  <si>
    <t>(*) O percentual efetivo máximo devido ao ISS será de 5%, e a diferença será transferida, de forma proporcional, aos
tributos federais da mesma faixa de receita bruta anual.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</si>
</sst>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&quot;\ #,##0.00"/>
    <numFmt numFmtId="165" formatCode="0.000%"/>
    <numFmt numFmtId="166" formatCode="_-* #,##0.00_-;\-* #,##0.00_-;_-* &quot;-&quot;??_-;_-@"/>
    <numFmt numFmtId="167" formatCode="#,##0_ ;[Red]\-#,##0\ "/>
    <numFmt numFmtId="168" formatCode="#,##0.0_ ;[Red]\-#,##0.0\ "/>
    <numFmt numFmtId="169" formatCode="#,##0.00_ ;[Red]\-#,##0.00\ "/>
    <numFmt numFmtId="170" formatCode="#,##0.00;[Red]#,##0.00"/>
    <numFmt numFmtId="171" formatCode="&quot;R$&quot;\ #,##0.00;[Red]\-&quot;R$&quot;\ #,##0.00"/>
  </numFmts>
  <fonts count="25">
    <font>
      <sz val="11.0"/>
      <color theme="1"/>
      <name val="Calibri"/>
      <scheme val="minor"/>
    </font>
    <font>
      <sz val="11.0"/>
      <color theme="1"/>
      <name val="Calibri"/>
    </font>
    <font>
      <sz val="10.0"/>
      <color theme="1"/>
      <name val="Calibri"/>
    </font>
    <font>
      <sz val="10.0"/>
      <color rgb="FFFFFFFF"/>
      <name val="Calibri"/>
    </font>
    <font>
      <sz val="10.0"/>
      <color theme="0"/>
      <name val="Calibri"/>
    </font>
    <font/>
    <font>
      <b/>
      <sz val="10.0"/>
      <color theme="1"/>
      <name val="Calibri"/>
    </font>
    <font>
      <b/>
      <sz val="11.0"/>
      <color theme="1"/>
      <name val="Calibri"/>
    </font>
    <font>
      <i/>
      <sz val="10.0"/>
      <color theme="1"/>
      <name val="Calibri"/>
    </font>
    <font>
      <sz val="10.0"/>
      <color rgb="FF00B050"/>
      <name val="Calibri"/>
    </font>
    <font>
      <b/>
      <sz val="14.0"/>
      <color theme="1"/>
      <name val="Calibri"/>
    </font>
    <font>
      <b/>
      <sz val="12.0"/>
      <color theme="1"/>
      <name val="Calibri"/>
    </font>
    <font>
      <sz val="10.0"/>
      <color rgb="FFFF0000"/>
      <name val="Calibri"/>
    </font>
    <font>
      <b/>
      <i/>
      <sz val="10.0"/>
      <color theme="1"/>
      <name val="Calibri"/>
    </font>
    <font>
      <b/>
      <i/>
      <sz val="10.0"/>
      <color rgb="FFFF0000"/>
      <name val="Calibri"/>
    </font>
    <font>
      <color theme="1"/>
      <name val="Calibri"/>
    </font>
    <font>
      <sz val="10.0"/>
      <color theme="1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b/>
      <sz val="10.0"/>
      <color theme="1"/>
      <name val="Arial"/>
    </font>
    <font>
      <b/>
      <sz val="11.0"/>
      <color theme="1"/>
      <name val="Arial"/>
    </font>
    <font>
      <color theme="1"/>
      <name val="Arial"/>
    </font>
    <font>
      <sz val="11.0"/>
      <color rgb="FFFF0000"/>
      <name val="Calibri"/>
    </font>
    <font>
      <b/>
      <sz val="14.0"/>
      <color rgb="FFFF0000"/>
      <name val="Calibri"/>
    </font>
    <font>
      <sz val="11.0"/>
      <color rgb="FF1F497D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theme="1"/>
      </top>
      <bottom style="double">
        <color theme="1"/>
      </bottom>
    </border>
    <border>
      <top style="thin">
        <color theme="1"/>
      </top>
      <bottom style="double">
        <color theme="1"/>
      </bottom>
    </border>
    <border>
      <right style="thin">
        <color rgb="FF000000"/>
      </right>
      <top style="thin">
        <color theme="1"/>
      </top>
      <bottom style="double">
        <color theme="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theme="1"/>
      </top>
      <bottom style="double">
        <color theme="1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ill="1" applyFont="1">
      <alignment horizontal="center" shrinkToFit="0" vertical="center" wrapText="1"/>
    </xf>
    <xf borderId="5" fillId="3" fontId="2" numFmtId="164" xfId="0" applyAlignment="1" applyBorder="1" applyFont="1" applyNumberFormat="1">
      <alignment horizontal="left" shrinkToFit="0" vertical="center" wrapText="1"/>
    </xf>
    <xf borderId="5" fillId="3" fontId="2" numFmtId="1" xfId="0" applyAlignment="1" applyBorder="1" applyFont="1" applyNumberFormat="1">
      <alignment horizontal="center" readingOrder="0" shrinkToFit="0" vertical="center" wrapText="1"/>
    </xf>
    <xf borderId="5" fillId="3" fontId="2" numFmtId="164" xfId="0" applyAlignment="1" applyBorder="1" applyFont="1" applyNumberFormat="1">
      <alignment horizontal="center" shrinkToFit="0" vertical="center" wrapText="1"/>
    </xf>
    <xf borderId="5" fillId="3" fontId="2" numFmtId="4" xfId="0" applyAlignment="1" applyBorder="1" applyFont="1" applyNumberFormat="1">
      <alignment horizontal="center" shrinkToFit="0" vertical="center" wrapText="1"/>
    </xf>
    <xf borderId="6" fillId="3" fontId="2" numFmtId="4" xfId="0" applyAlignment="1" applyBorder="1" applyFont="1" applyNumberFormat="1">
      <alignment shrinkToFit="0" vertical="center" wrapText="1"/>
    </xf>
    <xf borderId="5" fillId="3" fontId="2" numFmtId="1" xfId="0" applyAlignment="1" applyBorder="1" applyFont="1" applyNumberForma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0" fontId="5" numFmtId="0" xfId="0" applyBorder="1" applyFont="1"/>
    <xf borderId="10" fillId="2" fontId="4" numFmtId="1" xfId="0" applyAlignment="1" applyBorder="1" applyFont="1" applyNumberFormat="1">
      <alignment horizontal="center" shrinkToFit="0" vertical="center" wrapText="1"/>
    </xf>
    <xf borderId="11" fillId="2" fontId="4" numFmtId="164" xfId="0" applyAlignment="1" applyBorder="1" applyFont="1" applyNumberFormat="1">
      <alignment shrinkToFit="0" vertical="center" wrapText="1"/>
    </xf>
    <xf borderId="12" fillId="2" fontId="4" numFmtId="4" xfId="0" applyAlignment="1" applyBorder="1" applyFont="1" applyNumberFormat="1">
      <alignment horizontal="center" shrinkToFit="0" vertical="center" wrapText="1"/>
    </xf>
    <xf borderId="13" fillId="2" fontId="4" numFmtId="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6" numFmtId="164" xfId="0" applyAlignment="1" applyFont="1" applyNumberFormat="1">
      <alignment horizontal="center" shrinkToFit="0" vertical="center" wrapText="1"/>
    </xf>
    <xf borderId="0" fillId="0" fontId="2" numFmtId="164" xfId="0" applyAlignment="1" applyFont="1" applyNumberFormat="1">
      <alignment shrinkToFit="0" vertical="center" wrapText="1"/>
    </xf>
    <xf borderId="14" fillId="2" fontId="4" numFmtId="0" xfId="0" applyAlignment="1" applyBorder="1" applyFont="1">
      <alignment horizontal="center" vertical="center"/>
    </xf>
    <xf borderId="15" fillId="0" fontId="5" numFmtId="0" xfId="0" applyBorder="1" applyFont="1"/>
    <xf borderId="16" fillId="0" fontId="5" numFmtId="0" xfId="0" applyBorder="1" applyFont="1"/>
    <xf borderId="7" fillId="0" fontId="2" numFmtId="0" xfId="0" applyAlignment="1" applyBorder="1" applyFont="1">
      <alignment horizontal="center" vertical="center"/>
    </xf>
    <xf borderId="17" fillId="0" fontId="5" numFmtId="0" xfId="0" applyBorder="1" applyFont="1"/>
    <xf borderId="0" fillId="0" fontId="2" numFmtId="0" xfId="0" applyAlignment="1" applyFont="1">
      <alignment horizontal="center" vertical="center"/>
    </xf>
    <xf borderId="18" fillId="2" fontId="4" numFmtId="0" xfId="0" applyAlignment="1" applyBorder="1" applyFont="1">
      <alignment horizontal="center" vertical="center"/>
    </xf>
    <xf borderId="19" fillId="0" fontId="5" numFmtId="0" xfId="0" applyBorder="1" applyFont="1"/>
    <xf borderId="20" fillId="0" fontId="5" numFmtId="0" xfId="0" applyBorder="1" applyFont="1"/>
    <xf borderId="21" fillId="0" fontId="2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5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 readingOrder="0" vertical="center"/>
    </xf>
    <xf borderId="6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/>
    </xf>
    <xf borderId="24" fillId="0" fontId="2" numFmtId="0" xfId="0" applyAlignment="1" applyBorder="1" applyFont="1">
      <alignment horizontal="center" vertical="center"/>
    </xf>
    <xf borderId="24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26" fillId="4" fontId="7" numFmtId="0" xfId="0" applyAlignment="1" applyBorder="1" applyFill="1" applyFont="1">
      <alignment horizontal="center"/>
    </xf>
    <xf borderId="27" fillId="0" fontId="5" numFmtId="0" xfId="0" applyBorder="1" applyFont="1"/>
    <xf borderId="28" fillId="0" fontId="5" numFmtId="0" xfId="0" applyBorder="1" applyFont="1"/>
    <xf borderId="24" fillId="0" fontId="2" numFmtId="0" xfId="0" applyAlignment="1" applyBorder="1" applyFont="1">
      <alignment horizontal="left"/>
    </xf>
    <xf borderId="24" fillId="0" fontId="2" numFmtId="49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/>
    </xf>
    <xf borderId="24" fillId="0" fontId="2" numFmtId="14" xfId="0" applyAlignment="1" applyBorder="1" applyFont="1" applyNumberFormat="1">
      <alignment horizontal="center"/>
    </xf>
    <xf borderId="24" fillId="0" fontId="2" numFmtId="0" xfId="0" applyAlignment="1" applyBorder="1" applyFont="1">
      <alignment horizontal="left" shrinkToFit="0" wrapText="1"/>
    </xf>
    <xf borderId="24" fillId="0" fontId="2" numFmtId="0" xfId="0" applyAlignment="1" applyBorder="1" applyFont="1">
      <alignment horizontal="center" shrinkToFit="0" wrapText="1"/>
    </xf>
    <xf borderId="24" fillId="0" fontId="2" numFmtId="0" xfId="0" applyAlignment="1" applyBorder="1" applyFont="1">
      <alignment horizontal="center" shrinkToFit="0" vertical="center" wrapText="1"/>
    </xf>
    <xf borderId="24" fillId="0" fontId="2" numFmtId="14" xfId="0" applyAlignment="1" applyBorder="1" applyFont="1" applyNumberFormat="1">
      <alignment horizontal="center" shrinkToFit="0" vertical="center" wrapText="1"/>
    </xf>
    <xf borderId="24" fillId="0" fontId="2" numFmtId="1" xfId="0" applyAlignment="1" applyBorder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center" shrinkToFit="0" vertical="center" wrapText="1"/>
    </xf>
    <xf borderId="0" fillId="0" fontId="2" numFmtId="1" xfId="0" applyAlignment="1" applyFont="1" applyNumberFormat="1">
      <alignment horizontal="right" shrinkToFit="0" vertical="center" wrapText="1"/>
    </xf>
    <xf borderId="5" fillId="0" fontId="2" numFmtId="0" xfId="0" applyAlignment="1" applyBorder="1" applyFont="1">
      <alignment horizontal="center"/>
    </xf>
    <xf borderId="24" fillId="0" fontId="2" numFmtId="164" xfId="0" applyAlignment="1" applyBorder="1" applyFont="1" applyNumberFormat="1">
      <alignment horizontal="center"/>
    </xf>
    <xf borderId="24" fillId="5" fontId="2" numFmtId="0" xfId="0" applyAlignment="1" applyBorder="1" applyFill="1" applyFont="1">
      <alignment horizontal="center"/>
    </xf>
    <xf borderId="5" fillId="0" fontId="2" numFmtId="0" xfId="0" applyAlignment="1" applyBorder="1" applyFont="1">
      <alignment horizontal="right"/>
    </xf>
    <xf borderId="5" fillId="3" fontId="2" numFmtId="164" xfId="0" applyAlignment="1" applyBorder="1" applyFont="1" applyNumberFormat="1">
      <alignment horizontal="right"/>
    </xf>
    <xf borderId="0" fillId="0" fontId="6" numFmtId="0" xfId="0" applyFont="1"/>
    <xf borderId="24" fillId="0" fontId="6" numFmtId="0" xfId="0" applyAlignment="1" applyBorder="1" applyFont="1">
      <alignment horizontal="center"/>
    </xf>
    <xf borderId="5" fillId="3" fontId="6" numFmtId="164" xfId="0" applyAlignment="1" applyBorder="1" applyFont="1" applyNumberFormat="1">
      <alignment horizontal="right"/>
    </xf>
    <xf borderId="5" fillId="0" fontId="2" numFmtId="10" xfId="0" applyAlignment="1" applyBorder="1" applyFont="1" applyNumberFormat="1">
      <alignment horizontal="center"/>
    </xf>
    <xf borderId="5" fillId="0" fontId="2" numFmtId="164" xfId="0" applyAlignment="1" applyBorder="1" applyFont="1" applyNumberFormat="1">
      <alignment horizontal="right"/>
    </xf>
    <xf borderId="5" fillId="3" fontId="2" numFmtId="165" xfId="0" applyAlignment="1" applyBorder="1" applyFont="1" applyNumberFormat="1">
      <alignment horizontal="center" readingOrder="0"/>
    </xf>
    <xf borderId="5" fillId="3" fontId="6" numFmtId="10" xfId="0" applyAlignment="1" applyBorder="1" applyFont="1" applyNumberFormat="1">
      <alignment horizontal="center"/>
    </xf>
    <xf borderId="24" fillId="4" fontId="2" numFmtId="0" xfId="0" applyAlignment="1" applyBorder="1" applyFont="1">
      <alignment horizontal="center" shrinkToFit="0" vertical="center" wrapText="1"/>
    </xf>
    <xf borderId="29" fillId="0" fontId="2" numFmtId="10" xfId="0" applyAlignment="1" applyBorder="1" applyFont="1" applyNumberFormat="1">
      <alignment horizontal="center"/>
    </xf>
    <xf borderId="24" fillId="0" fontId="2" numFmtId="0" xfId="0" applyBorder="1" applyFont="1"/>
    <xf borderId="5" fillId="0" fontId="6" numFmtId="10" xfId="0" applyAlignment="1" applyBorder="1" applyFont="1" applyNumberFormat="1">
      <alignment horizontal="center"/>
    </xf>
    <xf borderId="5" fillId="0" fontId="6" numFmtId="164" xfId="0" applyAlignment="1" applyBorder="1" applyFont="1" applyNumberFormat="1">
      <alignment horizontal="right"/>
    </xf>
    <xf borderId="24" fillId="0" fontId="2" numFmtId="0" xfId="0" applyAlignment="1" applyBorder="1" applyFont="1">
      <alignment horizontal="left" readingOrder="0"/>
    </xf>
    <xf borderId="5" fillId="0" fontId="2" numFmtId="164" xfId="0" applyAlignment="1" applyBorder="1" applyFont="1" applyNumberFormat="1">
      <alignment horizontal="right" vertical="center"/>
    </xf>
    <xf borderId="5" fillId="0" fontId="2" numFmtId="10" xfId="0" applyAlignment="1" applyBorder="1" applyFont="1" applyNumberFormat="1">
      <alignment horizontal="center" vertical="center"/>
    </xf>
    <xf borderId="5" fillId="0" fontId="2" numFmtId="165" xfId="0" applyAlignment="1" applyBorder="1" applyFont="1" applyNumberFormat="1">
      <alignment horizontal="center" vertical="center"/>
    </xf>
    <xf borderId="5" fillId="3" fontId="2" numFmtId="165" xfId="0" applyAlignment="1" applyBorder="1" applyFont="1" applyNumberFormat="1">
      <alignment horizontal="center" vertical="center"/>
    </xf>
    <xf borderId="5" fillId="3" fontId="2" numFmtId="0" xfId="0" applyAlignment="1" applyBorder="1" applyFont="1">
      <alignment horizontal="center" vertical="center"/>
    </xf>
    <xf borderId="5" fillId="3" fontId="2" numFmtId="0" xfId="0" applyAlignment="1" applyBorder="1" applyFont="1">
      <alignment horizontal="right"/>
    </xf>
    <xf borderId="5" fillId="3" fontId="2" numFmtId="10" xfId="0" applyAlignment="1" applyBorder="1" applyFont="1" applyNumberFormat="1">
      <alignment horizontal="center"/>
    </xf>
    <xf borderId="5" fillId="0" fontId="6" numFmtId="10" xfId="0" applyAlignment="1" applyBorder="1" applyFont="1" applyNumberFormat="1">
      <alignment horizontal="center" vertical="center"/>
    </xf>
    <xf borderId="0" fillId="0" fontId="2" numFmtId="164" xfId="0" applyAlignment="1" applyFont="1" applyNumberFormat="1">
      <alignment horizontal="right"/>
    </xf>
    <xf borderId="5" fillId="3" fontId="2" numFmtId="164" xfId="0" applyBorder="1" applyFont="1" applyNumberFormat="1"/>
    <xf borderId="5" fillId="0" fontId="2" numFmtId="10" xfId="0" applyAlignment="1" applyBorder="1" applyFont="1" applyNumberFormat="1">
      <alignment horizontal="center" readingOrder="0"/>
    </xf>
    <xf borderId="24" fillId="0" fontId="8" numFmtId="0" xfId="0" applyAlignment="1" applyBorder="1" applyFont="1">
      <alignment horizontal="center"/>
    </xf>
    <xf borderId="5" fillId="0" fontId="8" numFmtId="10" xfId="0" applyAlignment="1" applyBorder="1" applyFont="1" applyNumberFormat="1">
      <alignment horizontal="center"/>
    </xf>
    <xf borderId="5" fillId="0" fontId="8" numFmtId="164" xfId="0" applyAlignment="1" applyBorder="1" applyFont="1" applyNumberFormat="1">
      <alignment horizontal="right"/>
    </xf>
    <xf borderId="5" fillId="3" fontId="8" numFmtId="2" xfId="0" applyAlignment="1" applyBorder="1" applyFont="1" applyNumberFormat="1">
      <alignment horizontal="right"/>
    </xf>
    <xf borderId="30" fillId="0" fontId="2" numFmtId="0" xfId="0" applyAlignment="1" applyBorder="1" applyFont="1">
      <alignment horizontal="right"/>
    </xf>
    <xf borderId="5" fillId="0" fontId="2" numFmtId="0" xfId="0" applyAlignment="1" applyBorder="1" applyFont="1">
      <alignment horizontal="right" vertical="center"/>
    </xf>
    <xf borderId="5" fillId="0" fontId="8" numFmtId="164" xfId="0" applyAlignment="1" applyBorder="1" applyFont="1" applyNumberFormat="1">
      <alignment horizontal="right" vertical="center"/>
    </xf>
    <xf borderId="5" fillId="0" fontId="6" numFmtId="164" xfId="0" applyAlignment="1" applyBorder="1" applyFont="1" applyNumberFormat="1">
      <alignment horizontal="right" vertical="center"/>
    </xf>
    <xf borderId="5" fillId="4" fontId="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right" shrinkToFit="0" vertical="center" wrapText="1"/>
    </xf>
    <xf borderId="5" fillId="0" fontId="2" numFmtId="164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31" fillId="4" fontId="2" numFmtId="0" xfId="0" applyAlignment="1" applyBorder="1" applyFont="1">
      <alignment horizontal="center"/>
    </xf>
    <xf borderId="32" fillId="0" fontId="5" numFmtId="0" xfId="0" applyBorder="1" applyFont="1"/>
    <xf borderId="33" fillId="0" fontId="5" numFmtId="0" xfId="0" applyBorder="1" applyFont="1"/>
    <xf borderId="0" fillId="0" fontId="2" numFmtId="0" xfId="0" applyAlignment="1" applyFont="1">
      <alignment horizontal="left"/>
    </xf>
    <xf borderId="0" fillId="0" fontId="9" numFmtId="0" xfId="0" applyAlignment="1" applyFont="1">
      <alignment horizontal="left"/>
    </xf>
    <xf borderId="5" fillId="3" fontId="2" numFmtId="0" xfId="0" applyAlignment="1" applyBorder="1" applyFont="1">
      <alignment horizontal="center"/>
    </xf>
    <xf borderId="24" fillId="3" fontId="2" numFmtId="0" xfId="0" applyAlignment="1" applyBorder="1" applyFont="1">
      <alignment horizontal="left"/>
    </xf>
    <xf borderId="24" fillId="3" fontId="2" numFmtId="0" xfId="0" applyBorder="1" applyFont="1"/>
    <xf borderId="24" fillId="3" fontId="6" numFmtId="0" xfId="0" applyAlignment="1" applyBorder="1" applyFont="1">
      <alignment horizontal="center"/>
    </xf>
    <xf borderId="0" fillId="0" fontId="1" numFmtId="14" xfId="0" applyAlignment="1" applyFont="1" applyNumberFormat="1">
      <alignment horizontal="center"/>
    </xf>
    <xf borderId="0" fillId="0" fontId="1" numFmtId="1" xfId="0" applyAlignment="1" applyFont="1" applyNumberFormat="1">
      <alignment horizontal="center" vertical="center"/>
    </xf>
    <xf borderId="0" fillId="0" fontId="1" numFmtId="4" xfId="0" applyAlignment="1" applyFont="1" applyNumberFormat="1">
      <alignment horizontal="center"/>
    </xf>
    <xf borderId="0" fillId="0" fontId="10" numFmtId="0" xfId="0" applyAlignment="1" applyFont="1">
      <alignment horizontal="center" vertical="center"/>
    </xf>
    <xf borderId="34" fillId="5" fontId="11" numFmtId="0" xfId="0" applyAlignment="1" applyBorder="1" applyFont="1">
      <alignment horizontal="center" shrinkToFit="0" vertical="center" wrapText="1"/>
    </xf>
    <xf borderId="35" fillId="0" fontId="5" numFmtId="0" xfId="0" applyBorder="1" applyFont="1"/>
    <xf borderId="36" fillId="0" fontId="5" numFmtId="0" xfId="0" applyBorder="1" applyFont="1"/>
    <xf borderId="0" fillId="0" fontId="1" numFmtId="0" xfId="0" applyAlignment="1" applyFont="1">
      <alignment vertical="center"/>
    </xf>
    <xf borderId="37" fillId="6" fontId="2" numFmtId="0" xfId="0" applyAlignment="1" applyBorder="1" applyFill="1" applyFont="1">
      <alignment horizontal="center" vertical="center"/>
    </xf>
    <xf borderId="37" fillId="6" fontId="2" numFmtId="0" xfId="0" applyAlignment="1" applyBorder="1" applyFont="1">
      <alignment horizontal="center" shrinkToFit="0" vertical="center" wrapText="1"/>
    </xf>
    <xf borderId="37" fillId="6" fontId="2" numFmtId="1" xfId="0" applyAlignment="1" applyBorder="1" applyFont="1" applyNumberFormat="1">
      <alignment horizontal="center" shrinkToFit="0" vertical="center" wrapText="1"/>
    </xf>
    <xf borderId="37" fillId="6" fontId="2" numFmtId="4" xfId="0" applyAlignment="1" applyBorder="1" applyFont="1" applyNumberFormat="1">
      <alignment horizontal="center" shrinkToFit="0" vertical="center" wrapText="1"/>
    </xf>
    <xf borderId="5" fillId="0" fontId="2" numFmtId="0" xfId="0" applyBorder="1" applyFont="1"/>
    <xf borderId="5" fillId="0" fontId="2" numFmtId="2" xfId="0" applyAlignment="1" applyBorder="1" applyFont="1" applyNumberFormat="1">
      <alignment horizontal="center"/>
    </xf>
    <xf borderId="30" fillId="0" fontId="2" numFmtId="1" xfId="0" applyAlignment="1" applyBorder="1" applyFont="1" applyNumberFormat="1">
      <alignment horizontal="center" vertical="center"/>
    </xf>
    <xf borderId="5" fillId="0" fontId="2" numFmtId="4" xfId="0" applyAlignment="1" applyBorder="1" applyFont="1" applyNumberFormat="1">
      <alignment horizontal="center"/>
    </xf>
    <xf borderId="5" fillId="0" fontId="2" numFmtId="0" xfId="0" applyAlignment="1" applyBorder="1" applyFont="1">
      <alignment horizontal="left" shrinkToFit="0" vertical="center" wrapText="1"/>
    </xf>
    <xf borderId="29" fillId="0" fontId="2" numFmtId="2" xfId="0" applyAlignment="1" applyBorder="1" applyFont="1" applyNumberFormat="1">
      <alignment horizontal="center"/>
    </xf>
    <xf borderId="38" fillId="0" fontId="5" numFmtId="0" xfId="0" applyBorder="1" applyFont="1"/>
    <xf borderId="5" fillId="7" fontId="2" numFmtId="2" xfId="0" applyAlignment="1" applyBorder="1" applyFill="1" applyFont="1" applyNumberFormat="1">
      <alignment horizontal="center" readingOrder="0" vertical="center"/>
    </xf>
    <xf borderId="29" fillId="0" fontId="5" numFmtId="0" xfId="0" applyBorder="1" applyFont="1"/>
    <xf borderId="5" fillId="6" fontId="6" numFmtId="0" xfId="0" applyAlignment="1" applyBorder="1" applyFont="1">
      <alignment horizontal="center"/>
    </xf>
    <xf borderId="5" fillId="6" fontId="6" numFmtId="166" xfId="0" applyBorder="1" applyFont="1" applyNumberFormat="1"/>
    <xf borderId="5" fillId="6" fontId="6" numFmtId="1" xfId="0" applyAlignment="1" applyBorder="1" applyFont="1" applyNumberFormat="1">
      <alignment horizontal="center" vertical="center"/>
    </xf>
    <xf borderId="5" fillId="6" fontId="6" numFmtId="4" xfId="0" applyAlignment="1" applyBorder="1" applyFont="1" applyNumberFormat="1">
      <alignment horizontal="center"/>
    </xf>
    <xf borderId="5" fillId="5" fontId="12" numFmtId="0" xfId="0" applyBorder="1" applyFont="1"/>
    <xf borderId="24" fillId="5" fontId="13" numFmtId="0" xfId="0" applyAlignment="1" applyBorder="1" applyFont="1">
      <alignment horizontal="center"/>
    </xf>
    <xf borderId="5" fillId="5" fontId="14" numFmtId="0" xfId="0" applyBorder="1" applyFont="1"/>
    <xf borderId="5" fillId="5" fontId="14" numFmtId="1" xfId="0" applyAlignment="1" applyBorder="1" applyFont="1" applyNumberFormat="1">
      <alignment horizontal="center" vertical="center"/>
    </xf>
    <xf borderId="5" fillId="5" fontId="13" numFmtId="4" xfId="0" applyAlignment="1" applyBorder="1" applyFont="1" applyNumberFormat="1">
      <alignment horizontal="center"/>
    </xf>
    <xf borderId="0" fillId="0" fontId="2" numFmtId="1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center"/>
    </xf>
    <xf borderId="34" fillId="5" fontId="7" numFmtId="0" xfId="0" applyAlignment="1" applyBorder="1" applyFont="1">
      <alignment horizontal="center" vertical="center"/>
    </xf>
    <xf borderId="39" fillId="0" fontId="5" numFmtId="0" xfId="0" applyBorder="1" applyFont="1"/>
    <xf borderId="5" fillId="0" fontId="2" numFmtId="1" xfId="0" applyAlignment="1" applyBorder="1" applyFont="1" applyNumberFormat="1">
      <alignment horizontal="center" readingOrder="0"/>
    </xf>
    <xf borderId="5" fillId="0" fontId="15" numFmtId="2" xfId="0" applyAlignment="1" applyBorder="1" applyFont="1" applyNumberFormat="1">
      <alignment horizontal="center"/>
    </xf>
    <xf borderId="29" fillId="0" fontId="15" numFmtId="2" xfId="0" applyAlignment="1" applyBorder="1" applyFont="1" applyNumberFormat="1">
      <alignment horizontal="center"/>
    </xf>
    <xf borderId="29" fillId="7" fontId="15" numFmtId="2" xfId="0" applyAlignment="1" applyBorder="1" applyFont="1" applyNumberFormat="1">
      <alignment horizontal="center"/>
    </xf>
    <xf borderId="5" fillId="6" fontId="6" numFmtId="0" xfId="0" applyAlignment="1" applyBorder="1" applyFont="1">
      <alignment horizontal="center" vertical="center"/>
    </xf>
    <xf borderId="5" fillId="6" fontId="6" numFmtId="4" xfId="0" applyAlignment="1" applyBorder="1" applyFont="1" applyNumberFormat="1">
      <alignment horizontal="center" vertical="center"/>
    </xf>
    <xf borderId="5" fillId="6" fontId="6" numFmtId="166" xfId="0" applyAlignment="1" applyBorder="1" applyFont="1" applyNumberFormat="1">
      <alignment vertical="center"/>
    </xf>
    <xf borderId="5" fillId="6" fontId="6" numFmtId="166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5" fillId="0" fontId="2" numFmtId="0" xfId="0" applyAlignment="1" applyBorder="1" applyFont="1">
      <alignment readingOrder="0"/>
    </xf>
    <xf borderId="5" fillId="0" fontId="2" numFmtId="9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/>
    </xf>
    <xf borderId="29" fillId="3" fontId="15" numFmtId="4" xfId="0" applyAlignment="1" applyBorder="1" applyFont="1" applyNumberFormat="1">
      <alignment horizontal="center" readingOrder="0" vertical="bottom"/>
    </xf>
    <xf borderId="40" fillId="3" fontId="12" numFmtId="0" xfId="0" applyAlignment="1" applyBorder="1" applyFont="1">
      <alignment horizontal="left" shrinkToFit="0" wrapText="1"/>
    </xf>
    <xf borderId="41" fillId="0" fontId="5" numFmtId="0" xfId="0" applyBorder="1" applyFont="1"/>
    <xf borderId="42" fillId="0" fontId="5" numFmtId="0" xfId="0" applyBorder="1" applyFont="1"/>
    <xf borderId="31" fillId="3" fontId="12" numFmtId="0" xfId="0" applyAlignment="1" applyBorder="1" applyFont="1">
      <alignment horizontal="left" shrinkToFit="0" wrapText="1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17" numFmtId="0" xfId="0" applyAlignment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9" numFmtId="0" xfId="0" applyAlignment="1" applyFont="1">
      <alignment horizontal="center"/>
    </xf>
    <xf borderId="14" fillId="0" fontId="19" numFmtId="0" xfId="0" applyAlignment="1" applyBorder="1" applyFont="1">
      <alignment horizontal="center"/>
    </xf>
    <xf borderId="0" fillId="0" fontId="19" numFmtId="0" xfId="0" applyFont="1"/>
    <xf borderId="43" fillId="8" fontId="19" numFmtId="0" xfId="0" applyAlignment="1" applyBorder="1" applyFill="1" applyFont="1">
      <alignment horizontal="center" shrinkToFit="0" vertical="center" wrapText="1"/>
    </xf>
    <xf borderId="5" fillId="8" fontId="19" numFmtId="0" xfId="0" applyAlignment="1" applyBorder="1" applyFont="1">
      <alignment horizontal="center" shrinkToFit="0" vertical="center" wrapText="1"/>
    </xf>
    <xf borderId="24" fillId="8" fontId="19" numFmtId="0" xfId="0" applyAlignment="1" applyBorder="1" applyFont="1">
      <alignment horizontal="center" shrinkToFit="0" vertical="center" wrapText="1"/>
    </xf>
    <xf borderId="25" fillId="0" fontId="5" numFmtId="0" xfId="0" applyBorder="1" applyFont="1"/>
    <xf borderId="43" fillId="0" fontId="16" numFmtId="0" xfId="0" applyAlignment="1" applyBorder="1" applyFont="1">
      <alignment horizontal="center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borderId="5" fillId="0" fontId="16" numFmtId="1" xfId="0" applyAlignment="1" applyBorder="1" applyFont="1" applyNumberFormat="1">
      <alignment horizontal="center" shrinkToFit="0" vertical="center" wrapText="1"/>
    </xf>
    <xf borderId="5" fillId="0" fontId="16" numFmtId="167" xfId="0" applyAlignment="1" applyBorder="1" applyFont="1" applyNumberFormat="1">
      <alignment horizontal="center" shrinkToFit="0" vertical="center" wrapText="1"/>
    </xf>
    <xf borderId="6" fillId="0" fontId="16" numFmtId="0" xfId="0" applyBorder="1" applyFont="1"/>
    <xf borderId="44" fillId="0" fontId="16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shrinkToFit="0" vertical="center" wrapText="1"/>
    </xf>
    <xf borderId="12" fillId="0" fontId="16" numFmtId="1" xfId="0" applyAlignment="1" applyBorder="1" applyFont="1" applyNumberFormat="1">
      <alignment horizontal="center" shrinkToFit="0" vertical="center" wrapText="1"/>
    </xf>
    <xf borderId="12" fillId="0" fontId="16" numFmtId="168" xfId="0" applyAlignment="1" applyBorder="1" applyFont="1" applyNumberFormat="1">
      <alignment horizontal="center" shrinkToFit="0" vertical="center" wrapText="1"/>
    </xf>
    <xf borderId="13" fillId="0" fontId="16" numFmtId="0" xfId="0" applyBorder="1" applyFont="1"/>
    <xf borderId="0" fillId="0" fontId="16" numFmtId="0" xfId="0" applyAlignment="1" applyFont="1">
      <alignment horizontal="center" shrinkToFit="0" vertical="center" wrapText="1"/>
    </xf>
    <xf borderId="0" fillId="0" fontId="16" numFmtId="2" xfId="0" applyAlignment="1" applyFont="1" applyNumberFormat="1">
      <alignment horizontal="center" shrinkToFit="0" vertical="center" wrapText="1"/>
    </xf>
    <xf borderId="0" fillId="0" fontId="16" numFmtId="169" xfId="0" applyAlignment="1" applyFont="1" applyNumberFormat="1">
      <alignment horizontal="center" shrinkToFit="0" vertical="center" wrapText="1"/>
    </xf>
    <xf borderId="14" fillId="3" fontId="19" numFmtId="0" xfId="0" applyAlignment="1" applyBorder="1" applyFont="1">
      <alignment horizontal="center" vertical="center"/>
    </xf>
    <xf borderId="43" fillId="4" fontId="19" numFmtId="0" xfId="0" applyAlignment="1" applyBorder="1" applyFont="1">
      <alignment horizontal="center" shrinkToFit="0" vertical="center" wrapText="1"/>
    </xf>
    <xf borderId="5" fillId="4" fontId="19" numFmtId="0" xfId="0" applyAlignment="1" applyBorder="1" applyFont="1">
      <alignment horizontal="center" shrinkToFit="0" vertical="center" wrapText="1"/>
    </xf>
    <xf borderId="6" fillId="8" fontId="19" numFmtId="0" xfId="0" applyAlignment="1" applyBorder="1" applyFont="1">
      <alignment horizontal="center" shrinkToFit="0" vertical="center" wrapText="1"/>
    </xf>
    <xf borderId="5" fillId="0" fontId="16" numFmtId="168" xfId="0" applyAlignment="1" applyBorder="1" applyFont="1" applyNumberFormat="1">
      <alignment horizontal="center" readingOrder="0" vertical="center"/>
    </xf>
    <xf borderId="5" fillId="0" fontId="16" numFmtId="170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vertical="center"/>
    </xf>
    <xf borderId="5" fillId="0" fontId="16" numFmtId="9" xfId="0" applyAlignment="1" applyBorder="1" applyFont="1" applyNumberFormat="1">
      <alignment horizontal="center" vertical="center"/>
    </xf>
    <xf borderId="5" fillId="0" fontId="19" numFmtId="170" xfId="0" applyAlignment="1" applyBorder="1" applyFont="1" applyNumberFormat="1">
      <alignment horizontal="center" vertical="center"/>
    </xf>
    <xf borderId="5" fillId="0" fontId="16" numFmtId="10" xfId="0" applyAlignment="1" applyBorder="1" applyFont="1" applyNumberFormat="1">
      <alignment horizontal="center" shrinkToFit="0" vertical="center" wrapText="1"/>
    </xf>
    <xf borderId="6" fillId="0" fontId="19" numFmtId="171" xfId="0" applyAlignment="1" applyBorder="1" applyFont="1" applyNumberFormat="1">
      <alignment horizontal="left" shrinkToFit="0" vertical="center" wrapText="1"/>
    </xf>
    <xf borderId="21" fillId="0" fontId="16" numFmtId="0" xfId="0" applyAlignment="1" applyBorder="1" applyFont="1">
      <alignment horizontal="left" shrinkToFit="0" vertical="center" wrapText="1"/>
    </xf>
    <xf borderId="7" fillId="0" fontId="16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left" shrinkToFit="0" vertical="center" wrapText="1"/>
    </xf>
    <xf borderId="0" fillId="0" fontId="16" numFmtId="0" xfId="0" applyAlignment="1" applyFont="1">
      <alignment horizontal="left" vertical="center"/>
    </xf>
    <xf borderId="0" fillId="0" fontId="16" numFmtId="166" xfId="0" applyAlignment="1" applyFont="1" applyNumberFormat="1">
      <alignment shrinkToFit="0" vertical="center" wrapText="1"/>
    </xf>
    <xf borderId="0" fillId="0" fontId="16" numFmtId="171" xfId="0" applyAlignment="1" applyFont="1" applyNumberFormat="1">
      <alignment horizontal="left" shrinkToFit="0" vertical="center" wrapText="1"/>
    </xf>
    <xf borderId="0" fillId="0" fontId="16" numFmtId="171" xfId="0" applyAlignment="1" applyFont="1" applyNumberFormat="1">
      <alignment horizontal="center" shrinkToFit="0" vertical="center" wrapText="1"/>
    </xf>
    <xf borderId="14" fillId="0" fontId="19" numFmtId="0" xfId="0" applyAlignment="1" applyBorder="1" applyFont="1">
      <alignment horizontal="center" vertical="center"/>
    </xf>
    <xf borderId="45" fillId="8" fontId="19" numFmtId="0" xfId="0" applyAlignment="1" applyBorder="1" applyFont="1">
      <alignment horizontal="center" shrinkToFit="0" vertical="center" wrapText="1"/>
    </xf>
    <xf borderId="46" fillId="8" fontId="19" numFmtId="0" xfId="0" applyAlignment="1" applyBorder="1" applyFont="1">
      <alignment horizontal="center" shrinkToFit="0" vertical="center" wrapText="1"/>
    </xf>
    <xf borderId="47" fillId="8" fontId="19" numFmtId="0" xfId="0" applyAlignment="1" applyBorder="1" applyFont="1">
      <alignment horizontal="center" shrinkToFit="0" vertical="center" wrapText="1"/>
    </xf>
    <xf borderId="12" fillId="0" fontId="16" numFmtId="167" xfId="0" applyAlignment="1" applyBorder="1" applyFont="1" applyNumberFormat="1">
      <alignment horizontal="center" readingOrder="0" shrinkToFit="0" vertical="center" wrapText="1"/>
    </xf>
    <xf borderId="12" fillId="0" fontId="16" numFmtId="9" xfId="0" applyAlignment="1" applyBorder="1" applyFont="1" applyNumberFormat="1">
      <alignment horizontal="center" shrinkToFit="0" vertical="center" wrapText="1"/>
    </xf>
    <xf borderId="12" fillId="0" fontId="16" numFmtId="166" xfId="0" applyAlignment="1" applyBorder="1" applyFont="1" applyNumberFormat="1">
      <alignment horizontal="center" shrinkToFit="0" vertical="center" wrapText="1"/>
    </xf>
    <xf borderId="12" fillId="0" fontId="16" numFmtId="171" xfId="0" applyAlignment="1" applyBorder="1" applyFont="1" applyNumberFormat="1">
      <alignment horizontal="center" shrinkToFit="0" vertical="center" wrapText="1"/>
    </xf>
    <xf borderId="48" fillId="0" fontId="16" numFmtId="10" xfId="0" applyAlignment="1" applyBorder="1" applyFont="1" applyNumberFormat="1">
      <alignment horizontal="center" shrinkToFit="0" vertical="center" wrapText="1"/>
    </xf>
    <xf borderId="13" fillId="0" fontId="16" numFmtId="171" xfId="0" applyAlignment="1" applyBorder="1" applyFont="1" applyNumberFormat="1">
      <alignment horizontal="center" shrinkToFit="0" vertical="center" wrapText="1"/>
    </xf>
    <xf borderId="49" fillId="0" fontId="19" numFmtId="0" xfId="0" applyAlignment="1" applyBorder="1" applyFont="1">
      <alignment horizontal="left" shrinkToFit="0" vertical="center" wrapText="1"/>
    </xf>
    <xf borderId="50" fillId="0" fontId="5" numFmtId="0" xfId="0" applyBorder="1" applyFont="1"/>
    <xf borderId="51" fillId="0" fontId="5" numFmtId="0" xfId="0" applyBorder="1" applyFont="1"/>
    <xf borderId="52" fillId="0" fontId="16" numFmtId="0" xfId="0" applyAlignment="1" applyBorder="1" applyFont="1">
      <alignment horizontal="left" shrinkToFit="0" vertical="center" wrapText="1"/>
    </xf>
    <xf borderId="53" fillId="0" fontId="5" numFmtId="0" xfId="0" applyBorder="1" applyFont="1"/>
    <xf borderId="54" fillId="0" fontId="5" numFmtId="0" xfId="0" applyBorder="1" applyFont="1"/>
    <xf borderId="5" fillId="8" fontId="19" numFmtId="9" xfId="0" applyAlignment="1" applyBorder="1" applyFont="1" applyNumberFormat="1">
      <alignment horizontal="center" shrinkToFit="0" vertical="center" wrapText="1"/>
    </xf>
    <xf borderId="5" fillId="0" fontId="16" numFmtId="171" xfId="0" applyAlignment="1" applyBorder="1" applyFont="1" applyNumberFormat="1">
      <alignment horizontal="center" readingOrder="0" shrinkToFit="0" vertical="center" wrapText="1"/>
    </xf>
    <xf borderId="5" fillId="0" fontId="16" numFmtId="168" xfId="0" applyAlignment="1" applyBorder="1" applyFont="1" applyNumberFormat="1">
      <alignment horizontal="center" shrinkToFit="0" vertical="center" wrapText="1"/>
    </xf>
    <xf borderId="5" fillId="0" fontId="16" numFmtId="171" xfId="0" applyAlignment="1" applyBorder="1" applyFont="1" applyNumberFormat="1">
      <alignment horizontal="center" shrinkToFit="0" vertical="center" wrapText="1"/>
    </xf>
    <xf borderId="6" fillId="0" fontId="16" numFmtId="171" xfId="0" applyAlignment="1" applyBorder="1" applyFont="1" applyNumberFormat="1">
      <alignment horizontal="center" shrinkToFit="0" vertical="center" wrapText="1"/>
    </xf>
    <xf borderId="44" fillId="0" fontId="16" numFmtId="0" xfId="0" applyBorder="1" applyFont="1"/>
    <xf borderId="13" fillId="0" fontId="16" numFmtId="164" xfId="0" applyAlignment="1" applyBorder="1" applyFont="1" applyNumberFormat="1">
      <alignment readingOrder="0"/>
    </xf>
    <xf borderId="0" fillId="0" fontId="16" numFmtId="164" xfId="0" applyFont="1" applyNumberFormat="1"/>
    <xf borderId="0" fillId="0" fontId="16" numFmtId="171" xfId="0" applyFont="1" applyNumberFormat="1"/>
    <xf borderId="26" fillId="0" fontId="19" numFmtId="0" xfId="0" applyAlignment="1" applyBorder="1" applyFont="1">
      <alignment horizontal="center"/>
    </xf>
    <xf borderId="1" fillId="8" fontId="19" numFmtId="0" xfId="0" applyAlignment="1" applyBorder="1" applyFont="1">
      <alignment horizontal="center" shrinkToFit="0" vertical="center" wrapText="1"/>
    </xf>
    <xf borderId="2" fillId="8" fontId="19" numFmtId="0" xfId="0" applyAlignment="1" applyBorder="1" applyFont="1">
      <alignment horizontal="center" shrinkToFit="0" vertical="center" wrapText="1"/>
    </xf>
    <xf borderId="3" fillId="8" fontId="19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wrapText="1"/>
    </xf>
    <xf borderId="48" fillId="0" fontId="16" numFmtId="171" xfId="0" applyAlignment="1" applyBorder="1" applyFont="1" applyNumberFormat="1">
      <alignment horizontal="center" shrinkToFit="0" vertical="center" wrapText="1"/>
    </xf>
    <xf borderId="24" fillId="4" fontId="20" numFmtId="0" xfId="0" applyAlignment="1" applyBorder="1" applyFont="1">
      <alignment horizontal="center" shrinkToFit="0" vertical="bottom" wrapText="1"/>
    </xf>
    <xf borderId="29" fillId="4" fontId="1" numFmtId="0" xfId="0" applyAlignment="1" applyBorder="1" applyFont="1">
      <alignment vertical="bottom"/>
    </xf>
    <xf borderId="55" fillId="4" fontId="1" numFmtId="0" xfId="0" applyAlignment="1" applyBorder="1" applyFont="1">
      <alignment vertical="bottom"/>
    </xf>
    <xf borderId="55" fillId="4" fontId="20" numFmtId="49" xfId="0" applyAlignment="1" applyBorder="1" applyFont="1" applyNumberFormat="1">
      <alignment horizontal="center" shrinkToFit="0" vertical="bottom" wrapText="1"/>
    </xf>
    <xf borderId="55" fillId="4" fontId="20" numFmtId="0" xfId="0" applyAlignment="1" applyBorder="1" applyFont="1">
      <alignment horizontal="center" vertical="bottom"/>
    </xf>
    <xf borderId="29" fillId="0" fontId="21" numFmtId="0" xfId="0" applyAlignment="1" applyBorder="1" applyFont="1">
      <alignment horizontal="center" shrinkToFit="0" wrapText="1"/>
    </xf>
    <xf borderId="55" fillId="0" fontId="15" numFmtId="0" xfId="0" applyAlignment="1" applyBorder="1" applyFont="1">
      <alignment shrinkToFit="0" wrapText="1"/>
    </xf>
    <xf borderId="56" fillId="0" fontId="15" numFmtId="10" xfId="0" applyAlignment="1" applyBorder="1" applyFont="1" applyNumberFormat="1">
      <alignment horizontal="center" shrinkToFit="0" wrapText="1"/>
    </xf>
    <xf borderId="55" fillId="0" fontId="5" numFmtId="0" xfId="0" applyBorder="1" applyFont="1"/>
    <xf borderId="29" fillId="0" fontId="15" numFmtId="0" xfId="0" applyAlignment="1" applyBorder="1" applyFont="1">
      <alignment horizontal="center" shrinkToFit="0" vertical="bottom" wrapText="1"/>
    </xf>
    <xf borderId="55" fillId="0" fontId="15" numFmtId="0" xfId="0" applyAlignment="1" applyBorder="1" applyFont="1">
      <alignment horizontal="center" shrinkToFit="0" wrapText="1"/>
    </xf>
    <xf borderId="56" fillId="0" fontId="16" numFmtId="0" xfId="0" applyAlignment="1" applyBorder="1" applyFont="1">
      <alignment shrinkToFit="0" wrapText="1"/>
    </xf>
    <xf borderId="55" fillId="0" fontId="1" numFmtId="0" xfId="0" applyAlignment="1" applyBorder="1" applyFont="1">
      <alignment shrinkToFit="0" wrapText="1"/>
    </xf>
    <xf borderId="56" fillId="0" fontId="15" numFmtId="10" xfId="0" applyAlignment="1" applyBorder="1" applyFont="1" applyNumberFormat="1">
      <alignment horizontal="center" readingOrder="0" shrinkToFit="0" wrapText="1"/>
    </xf>
    <xf borderId="55" fillId="0" fontId="15" numFmtId="0" xfId="0" applyAlignment="1" applyBorder="1" applyFont="1">
      <alignment readingOrder="0" shrinkToFit="0" wrapText="1"/>
    </xf>
    <xf borderId="0" fillId="0" fontId="16" numFmtId="49" xfId="0" applyFont="1" applyNumberFormat="1"/>
    <xf borderId="24" fillId="4" fontId="19" numFmtId="0" xfId="0" applyAlignment="1" applyBorder="1" applyFont="1">
      <alignment horizontal="center" shrinkToFit="0" vertical="center" wrapText="1"/>
    </xf>
    <xf borderId="22" fillId="4" fontId="19" numFmtId="0" xfId="0" applyAlignment="1" applyBorder="1" applyFont="1">
      <alignment horizontal="center" shrinkToFit="0" vertical="center" wrapText="1"/>
    </xf>
    <xf borderId="23" fillId="4" fontId="19" numFmtId="49" xfId="0" applyAlignment="1" applyBorder="1" applyFont="1" applyNumberFormat="1">
      <alignment horizontal="center" shrinkToFit="0" vertical="center" wrapText="1"/>
    </xf>
    <xf borderId="29" fillId="0" fontId="16" numFmtId="0" xfId="0" applyAlignment="1" applyBorder="1" applyFont="1">
      <alignment horizontal="center" shrinkToFit="0" vertical="center" wrapText="1"/>
    </xf>
    <xf borderId="55" fillId="0" fontId="16" numFmtId="0" xfId="0" applyAlignment="1" applyBorder="1" applyFont="1">
      <alignment shrinkToFit="0" vertical="center" wrapText="1"/>
    </xf>
    <xf borderId="56" fillId="0" fontId="16" numFmtId="10" xfId="0" applyAlignment="1" applyBorder="1" applyFont="1" applyNumberFormat="1">
      <alignment horizontal="center" shrinkToFit="0" vertical="center" wrapText="1"/>
    </xf>
    <xf borderId="55" fillId="0" fontId="16" numFmtId="49" xfId="0" applyAlignment="1" applyBorder="1" applyFont="1" applyNumberFormat="1">
      <alignment shrinkToFit="0" vertical="center" wrapText="1"/>
    </xf>
    <xf borderId="38" fillId="0" fontId="16" numFmtId="0" xfId="0" applyAlignment="1" applyBorder="1" applyFont="1">
      <alignment horizontal="center" shrinkToFit="0" vertical="center" wrapText="1"/>
    </xf>
    <xf borderId="57" fillId="0" fontId="16" numFmtId="0" xfId="0" applyAlignment="1" applyBorder="1" applyFont="1">
      <alignment shrinkToFit="0" vertical="center" wrapText="1"/>
    </xf>
    <xf borderId="0" fillId="0" fontId="16" numFmtId="10" xfId="0" applyAlignment="1" applyFont="1" applyNumberFormat="1">
      <alignment horizontal="center" shrinkToFit="0" vertical="center" wrapText="1"/>
    </xf>
    <xf borderId="57" fillId="0" fontId="5" numFmtId="0" xfId="0" applyBorder="1" applyFont="1"/>
    <xf borderId="56" fillId="0" fontId="5" numFmtId="0" xfId="0" applyBorder="1" applyFont="1"/>
    <xf borderId="0" fillId="0" fontId="16" numFmtId="0" xfId="0" applyAlignment="1" applyFont="1">
      <alignment horizontal="center" vertical="center"/>
    </xf>
    <xf borderId="5" fillId="4" fontId="19" numFmtId="49" xfId="0" applyAlignment="1" applyBorder="1" applyFont="1" applyNumberFormat="1">
      <alignment horizontal="center" shrinkToFit="0" vertical="center" wrapText="1"/>
    </xf>
    <xf borderId="5" fillId="4" fontId="19" numFmtId="0" xfId="0" applyAlignment="1" applyBorder="1" applyFont="1">
      <alignment horizontal="center" vertical="center"/>
    </xf>
    <xf borderId="30" fillId="0" fontId="16" numFmtId="0" xfId="0" applyAlignment="1" applyBorder="1" applyFont="1">
      <alignment horizontal="center" shrinkToFit="0" vertical="center" wrapText="1"/>
    </xf>
    <xf borderId="30" fillId="0" fontId="16" numFmtId="10" xfId="0" applyAlignment="1" applyBorder="1" applyFont="1" applyNumberFormat="1">
      <alignment horizontal="center" shrinkToFit="0" vertical="center" wrapText="1"/>
    </xf>
    <xf borderId="30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vertical="center" wrapText="1"/>
    </xf>
    <xf borderId="30" fillId="0" fontId="16" numFmtId="49" xfId="0" applyAlignment="1" applyBorder="1" applyFont="1" applyNumberFormat="1">
      <alignment horizontal="left" shrinkToFit="0" vertical="center" wrapText="1"/>
    </xf>
    <xf borderId="5" fillId="4" fontId="19" numFmtId="0" xfId="0" applyAlignment="1" applyBorder="1" applyFont="1">
      <alignment horizontal="center"/>
    </xf>
    <xf borderId="5" fillId="0" fontId="16" numFmtId="49" xfId="0" applyAlignment="1" applyBorder="1" applyFont="1" applyNumberFormat="1">
      <alignment horizontal="left" shrinkToFit="0" vertical="center" wrapText="1"/>
    </xf>
    <xf borderId="5" fillId="0" fontId="16" numFmtId="0" xfId="0" applyAlignment="1" applyBorder="1" applyFont="1">
      <alignment shrinkToFit="0" vertical="center" wrapText="1"/>
    </xf>
    <xf borderId="5" fillId="0" fontId="16" numFmtId="49" xfId="0" applyAlignment="1" applyBorder="1" applyFont="1" applyNumberFormat="1">
      <alignment horizontal="center" shrinkToFit="0" vertical="center" wrapText="1"/>
    </xf>
    <xf borderId="5" fillId="0" fontId="16" numFmtId="49" xfId="0" applyAlignment="1" applyBorder="1" applyFont="1" applyNumberFormat="1">
      <alignment shrinkToFit="0" wrapText="1"/>
    </xf>
    <xf borderId="5" fillId="0" fontId="16" numFmtId="49" xfId="0" applyAlignment="1" applyBorder="1" applyFont="1" applyNumberFormat="1">
      <alignment vertical="center"/>
    </xf>
    <xf borderId="30" fillId="0" fontId="16" numFmtId="10" xfId="0" applyAlignment="1" applyBorder="1" applyFont="1" applyNumberFormat="1">
      <alignment horizontal="center" readingOrder="0" shrinkToFit="0" vertical="center" wrapText="1"/>
    </xf>
    <xf borderId="5" fillId="0" fontId="16" numFmtId="0" xfId="0" applyBorder="1" applyFont="1"/>
    <xf quotePrefix="1" borderId="5" fillId="0" fontId="16" numFmtId="49" xfId="0" applyAlignment="1" applyBorder="1" applyFont="1" applyNumberFormat="1">
      <alignment shrinkToFit="0" vertical="center" wrapText="1"/>
    </xf>
    <xf borderId="24" fillId="4" fontId="19" numFmtId="0" xfId="0" applyAlignment="1" applyBorder="1" applyFont="1">
      <alignment horizontal="center" shrinkToFit="0" vertical="bottom" wrapText="1"/>
    </xf>
    <xf borderId="29" fillId="4" fontId="2" numFmtId="0" xfId="0" applyAlignment="1" applyBorder="1" applyFont="1">
      <alignment vertical="bottom"/>
    </xf>
    <xf borderId="55" fillId="4" fontId="2" numFmtId="0" xfId="0" applyAlignment="1" applyBorder="1" applyFont="1">
      <alignment vertical="bottom"/>
    </xf>
    <xf borderId="55" fillId="4" fontId="19" numFmtId="49" xfId="0" applyAlignment="1" applyBorder="1" applyFont="1" applyNumberFormat="1">
      <alignment horizontal="center" shrinkToFit="0" vertical="bottom" wrapText="1"/>
    </xf>
    <xf borderId="55" fillId="4" fontId="19" numFmtId="0" xfId="0" applyAlignment="1" applyBorder="1" applyFont="1">
      <alignment horizontal="center" vertical="bottom"/>
    </xf>
    <xf borderId="29" fillId="0" fontId="16" numFmtId="0" xfId="0" applyAlignment="1" applyBorder="1" applyFont="1">
      <alignment horizontal="center" shrinkToFit="0" wrapText="1"/>
    </xf>
    <xf borderId="55" fillId="0" fontId="16" numFmtId="0" xfId="0" applyAlignment="1" applyBorder="1" applyFont="1">
      <alignment shrinkToFit="0" wrapText="1"/>
    </xf>
    <xf borderId="56" fillId="0" fontId="16" numFmtId="10" xfId="0" applyAlignment="1" applyBorder="1" applyFont="1" applyNumberFormat="1">
      <alignment horizontal="center"/>
    </xf>
    <xf borderId="29" fillId="0" fontId="2" numFmtId="0" xfId="0" applyAlignment="1" applyBorder="1" applyFont="1">
      <alignment horizontal="center" vertical="bottom"/>
    </xf>
    <xf borderId="55" fillId="0" fontId="16" numFmtId="0" xfId="0" applyAlignment="1" applyBorder="1" applyFont="1">
      <alignment horizontal="center" shrinkToFit="0" wrapText="1"/>
    </xf>
    <xf borderId="56" fillId="0" fontId="16" numFmtId="0" xfId="0" applyBorder="1" applyFont="1"/>
    <xf borderId="55" fillId="0" fontId="2" numFmtId="0" xfId="0" applyBorder="1" applyFont="1"/>
    <xf borderId="55" fillId="0" fontId="16" numFmtId="49" xfId="0" applyAlignment="1" applyBorder="1" applyFont="1" applyNumberFormat="1">
      <alignment shrinkToFit="0" wrapText="1"/>
    </xf>
    <xf borderId="55" fillId="0" fontId="2" numFmtId="49" xfId="0" applyBorder="1" applyFont="1" applyNumberFormat="1"/>
    <xf borderId="56" fillId="0" fontId="16" numFmtId="10" xfId="0" applyAlignment="1" applyBorder="1" applyFont="1" applyNumberFormat="1">
      <alignment horizontal="center" readingOrder="0"/>
    </xf>
    <xf borderId="55" fillId="0" fontId="16" numFmtId="49" xfId="0" applyAlignment="1" applyBorder="1" applyFont="1" applyNumberFormat="1">
      <alignment readingOrder="0" shrinkToFit="0" wrapText="1"/>
    </xf>
    <xf borderId="24" fillId="0" fontId="10" numFmtId="0" xfId="0" applyAlignment="1" applyBorder="1" applyFont="1">
      <alignment horizontal="center"/>
    </xf>
    <xf borderId="5" fillId="4" fontId="7" numFmtId="0" xfId="0" applyAlignment="1" applyBorder="1" applyFon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0" fillId="0" fontId="7" numFmtId="0" xfId="0" applyAlignment="1" applyFont="1">
      <alignment shrinkToFit="0" wrapText="1"/>
    </xf>
    <xf borderId="5" fillId="0" fontId="1" numFmtId="0" xfId="0" applyAlignment="1" applyBorder="1" applyFont="1">
      <alignment horizontal="center"/>
    </xf>
    <xf borderId="5" fillId="0" fontId="1" numFmtId="10" xfId="0" applyAlignment="1" applyBorder="1" applyFont="1" applyNumberFormat="1">
      <alignment horizontal="center"/>
    </xf>
    <xf borderId="5" fillId="0" fontId="1" numFmtId="4" xfId="0" applyAlignment="1" applyBorder="1" applyFont="1" applyNumberFormat="1">
      <alignment horizontal="center"/>
    </xf>
    <xf borderId="5" fillId="3" fontId="1" numFmtId="0" xfId="0" applyAlignment="1" applyBorder="1" applyFont="1">
      <alignment horizontal="center"/>
    </xf>
    <xf borderId="5" fillId="3" fontId="1" numFmtId="10" xfId="0" applyAlignment="1" applyBorder="1" applyFont="1" applyNumberFormat="1">
      <alignment horizontal="center"/>
    </xf>
    <xf borderId="5" fillId="3" fontId="1" numFmtId="4" xfId="0" applyAlignment="1" applyBorder="1" applyFont="1" applyNumberFormat="1">
      <alignment horizontal="center"/>
    </xf>
    <xf borderId="0" fillId="0" fontId="22" numFmtId="0" xfId="0" applyAlignment="1" applyFont="1">
      <alignment horizontal="center"/>
    </xf>
    <xf borderId="0" fillId="0" fontId="22" numFmtId="0" xfId="0" applyFont="1"/>
    <xf borderId="5" fillId="4" fontId="1" numFmtId="0" xfId="0" applyAlignment="1" applyBorder="1" applyFont="1">
      <alignment horizontal="center" vertical="center"/>
    </xf>
    <xf borderId="5" fillId="4" fontId="1" numFmtId="0" xfId="0" applyAlignment="1" applyBorder="1" applyFont="1">
      <alignment horizontal="center"/>
    </xf>
    <xf borderId="5" fillId="4" fontId="1" numFmtId="10" xfId="0" applyAlignment="1" applyBorder="1" applyFont="1" applyNumberFormat="1">
      <alignment horizontal="center"/>
    </xf>
    <xf borderId="5" fillId="4" fontId="1" numFmtId="4" xfId="0" applyAlignment="1" applyBorder="1" applyFont="1" applyNumberFormat="1">
      <alignment horizontal="center"/>
    </xf>
    <xf borderId="58" fillId="4" fontId="10" numFmtId="0" xfId="0" applyAlignment="1" applyBorder="1" applyFont="1">
      <alignment horizontal="center"/>
    </xf>
    <xf borderId="59" fillId="0" fontId="5" numFmtId="0" xfId="0" applyBorder="1" applyFont="1"/>
    <xf borderId="0" fillId="0" fontId="23" numFmtId="0" xfId="0" applyAlignment="1" applyFont="1">
      <alignment horizontal="center"/>
    </xf>
    <xf borderId="0" fillId="0" fontId="1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/>
    </xf>
    <xf borderId="5" fillId="4" fontId="7" numFmtId="0" xfId="0" applyAlignment="1" applyBorder="1" applyFont="1">
      <alignment horizontal="center"/>
    </xf>
    <xf borderId="60" fillId="3" fontId="22" numFmtId="0" xfId="0" applyAlignment="1" applyBorder="1" applyFont="1">
      <alignment horizontal="center"/>
    </xf>
    <xf borderId="5" fillId="0" fontId="24" numFmtId="10" xfId="0" applyAlignment="1" applyBorder="1" applyFont="1" applyNumberFormat="1">
      <alignment horizontal="center"/>
    </xf>
    <xf borderId="61" fillId="0" fontId="24" numFmtId="0" xfId="0" applyAlignment="1" applyBorder="1" applyFont="1">
      <alignment horizontal="left" shrinkToFit="0" wrapText="1"/>
    </xf>
    <xf borderId="61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wnloads/Planilhas%20de%20custos%20-%20IFRJ%20Realengo%20GRUPO-7%20(Repactua&#231;&#227;o%202021)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Grupo%20OG/Documents/Licita&#231;&#245;es/2020/IFRJ-Ci&#234;ncia%20e%20Tecnologia%20-%2029jul2020/Propostas/G7/Proposta%20e%20Planilhas%20Custos_IFRJ_GRUPO%203_FINAL%20REVISADA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ROPOSTA"/>
      <sheetName val="VIG DIURNO 12 X 36"/>
      <sheetName val="VIG NOTURNO 12 X 36"/>
      <sheetName val="RELAÇÃO"/>
      <sheetName val="MEMORIA CUSTOS"/>
      <sheetName val="MEMORIA AUXILIOS I"/>
      <sheetName val="MEMORIA ENCARGOS II"/>
      <sheetName val="TRIBUTOS FEDER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7.0"/>
    <col customWidth="1" min="3" max="3" width="6.43"/>
    <col customWidth="1" min="4" max="4" width="48.0"/>
    <col customWidth="1" min="5" max="5" width="11.43"/>
    <col customWidth="1" min="6" max="7" width="13.29"/>
    <col customWidth="1" min="8" max="8" width="13.14"/>
    <col customWidth="1" min="9" max="26" width="8.71"/>
  </cols>
  <sheetData>
    <row r="1" ht="96.0" customHeight="1">
      <c r="A1" s="1"/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3"/>
      <c r="D2" s="4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3"/>
      <c r="C3" s="3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5"/>
      <c r="C4" s="6"/>
      <c r="D4" s="6" t="s">
        <v>0</v>
      </c>
      <c r="E4" s="6" t="s">
        <v>1</v>
      </c>
      <c r="F4" s="6" t="s">
        <v>2</v>
      </c>
      <c r="G4" s="6" t="s">
        <v>3</v>
      </c>
      <c r="H4" s="7" t="s">
        <v>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8"/>
      <c r="C5" s="9"/>
      <c r="D5" s="10" t="s">
        <v>5</v>
      </c>
      <c r="E5" s="11">
        <v>3.0</v>
      </c>
      <c r="F5" s="12">
        <f>'VIG DIURNO 12 X 36'!G149*E5</f>
        <v>33498.54</v>
      </c>
      <c r="G5" s="13">
        <f>'VIG DIURNO 12 X 36'!G149*12</f>
        <v>133994.16</v>
      </c>
      <c r="H5" s="14">
        <f t="shared" ref="H5:H6" si="1">G5*E5</f>
        <v>401982.48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/>
      <c r="C6" s="9"/>
      <c r="D6" s="10" t="s">
        <v>6</v>
      </c>
      <c r="E6" s="15">
        <v>2.0</v>
      </c>
      <c r="F6" s="12">
        <f>'VIG NOTURNO 12 X 36'!G149*E6</f>
        <v>26515.04</v>
      </c>
      <c r="G6" s="13">
        <f>'VIG NOTURNO 12 X 36'!G149*12</f>
        <v>159090.24</v>
      </c>
      <c r="H6" s="14">
        <f t="shared" si="1"/>
        <v>318180.48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6" t="s">
        <v>7</v>
      </c>
      <c r="C7" s="17"/>
      <c r="D7" s="18"/>
      <c r="E7" s="19">
        <f t="shared" ref="E7:H7" si="2">SUM(E5:E6)</f>
        <v>5</v>
      </c>
      <c r="F7" s="20">
        <f t="shared" si="2"/>
        <v>60013.58</v>
      </c>
      <c r="G7" s="21">
        <f t="shared" si="2"/>
        <v>293084.4</v>
      </c>
      <c r="H7" s="22">
        <f t="shared" si="2"/>
        <v>720162.96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3"/>
      <c r="C8" s="23"/>
      <c r="D8" s="24"/>
      <c r="E8" s="23"/>
      <c r="F8" s="25"/>
      <c r="G8" s="25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6" t="s">
        <v>8</v>
      </c>
      <c r="C9" s="27"/>
      <c r="D9" s="27"/>
      <c r="E9" s="27"/>
      <c r="F9" s="27"/>
      <c r="G9" s="27"/>
      <c r="H9" s="2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3.0" customHeight="1">
      <c r="A10" s="1"/>
      <c r="B10" s="29"/>
      <c r="C10" s="17"/>
      <c r="D10" s="17"/>
      <c r="E10" s="17"/>
      <c r="F10" s="17"/>
      <c r="G10" s="17"/>
      <c r="H10" s="3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42.75" customHeight="1">
      <c r="A11" s="1"/>
      <c r="B11" s="31"/>
      <c r="C11" s="31"/>
      <c r="D11" s="31"/>
      <c r="E11" s="3"/>
      <c r="F11" s="31"/>
      <c r="G11" s="31"/>
      <c r="H11" s="3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"/>
      <c r="B12" s="32" t="s">
        <v>9</v>
      </c>
      <c r="C12" s="33"/>
      <c r="D12" s="33"/>
      <c r="E12" s="33"/>
      <c r="F12" s="33"/>
      <c r="G12" s="33"/>
      <c r="H12" s="3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3.75" customHeight="1">
      <c r="A13" s="1"/>
      <c r="B13" s="35" t="s">
        <v>10</v>
      </c>
      <c r="C13" s="36"/>
      <c r="D13" s="37"/>
      <c r="E13" s="38" t="s">
        <v>11</v>
      </c>
      <c r="F13" s="39" t="s">
        <v>12</v>
      </c>
      <c r="G13" s="37"/>
      <c r="H13" s="40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26" t="s">
        <v>14</v>
      </c>
      <c r="C15" s="27"/>
      <c r="D15" s="27"/>
      <c r="E15" s="27"/>
      <c r="F15" s="27"/>
      <c r="G15" s="27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1" t="s">
        <v>15</v>
      </c>
      <c r="C16" s="37"/>
      <c r="D16" s="42" t="s">
        <v>16</v>
      </c>
      <c r="E16" s="43" t="s">
        <v>17</v>
      </c>
      <c r="F16" s="36"/>
      <c r="G16" s="37"/>
      <c r="H16" s="44">
        <f>(E5*2)+(E6*2)</f>
        <v>10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/>
      <c r="C17" s="4"/>
      <c r="D17" s="4"/>
      <c r="E17" s="4"/>
      <c r="F17" s="4"/>
      <c r="G17" s="4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5"/>
      <c r="C20" s="45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8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B16:C16"/>
    <mergeCell ref="E16:G16"/>
    <mergeCell ref="C20:G20"/>
    <mergeCell ref="B7:D7"/>
    <mergeCell ref="B9:H9"/>
    <mergeCell ref="B10:H10"/>
    <mergeCell ref="B12:H12"/>
    <mergeCell ref="B13:D13"/>
    <mergeCell ref="F13:G13"/>
    <mergeCell ref="B15:H15"/>
  </mergeCells>
  <printOptions/>
  <pageMargins bottom="0.18" footer="0.0" header="0.0" left="0.16" right="0.12" top="0.2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7" width="11.43"/>
    <col customWidth="1" min="8" max="8" width="12.86"/>
    <col customWidth="1" min="9" max="9" width="13.14"/>
    <col customWidth="1" min="10" max="26" width="8.71"/>
  </cols>
  <sheetData>
    <row r="1" ht="88.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18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19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/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20</v>
      </c>
      <c r="C10" s="54" t="s">
        <v>21</v>
      </c>
      <c r="D10" s="36"/>
      <c r="E10" s="36"/>
      <c r="F10" s="36"/>
      <c r="G10" s="36"/>
      <c r="H10" s="55" t="s">
        <v>22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23</v>
      </c>
      <c r="C11" s="50" t="s">
        <v>24</v>
      </c>
      <c r="D11" s="36"/>
      <c r="E11" s="36"/>
      <c r="F11" s="36"/>
      <c r="G11" s="37"/>
      <c r="H11" s="43" t="s">
        <v>25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26</v>
      </c>
      <c r="C12" s="50" t="s">
        <v>27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19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6" t="s">
        <v>28</v>
      </c>
      <c r="C15" s="37"/>
      <c r="D15" s="56" t="s">
        <v>29</v>
      </c>
      <c r="E15" s="37"/>
      <c r="F15" s="57" t="s">
        <v>30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6" t="s">
        <v>31</v>
      </c>
      <c r="C16" s="37"/>
      <c r="D16" s="56" t="s">
        <v>32</v>
      </c>
      <c r="E16" s="37"/>
      <c r="F16" s="58">
        <v>3.0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59"/>
      <c r="G17" s="59"/>
      <c r="H17" s="59"/>
      <c r="I17" s="6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33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34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35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28</v>
      </c>
      <c r="D22" s="36"/>
      <c r="E22" s="36"/>
      <c r="F22" s="36"/>
      <c r="G22" s="37"/>
      <c r="H22" s="56" t="s">
        <v>36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1">
        <v>2.0</v>
      </c>
      <c r="C23" s="50" t="s">
        <v>37</v>
      </c>
      <c r="D23" s="36"/>
      <c r="E23" s="36"/>
      <c r="F23" s="36"/>
      <c r="G23" s="37"/>
      <c r="H23" s="43" t="s">
        <v>38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1">
        <v>3.0</v>
      </c>
      <c r="C24" s="50" t="s">
        <v>39</v>
      </c>
      <c r="D24" s="36"/>
      <c r="E24" s="36"/>
      <c r="F24" s="36"/>
      <c r="G24" s="37"/>
      <c r="H24" s="62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1">
        <v>4.0</v>
      </c>
      <c r="C25" s="50" t="s">
        <v>40</v>
      </c>
      <c r="D25" s="36"/>
      <c r="E25" s="36"/>
      <c r="F25" s="36"/>
      <c r="G25" s="37"/>
      <c r="H25" s="43" t="s">
        <v>41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1">
        <v>5.0</v>
      </c>
      <c r="C26" s="50" t="s">
        <v>42</v>
      </c>
      <c r="D26" s="36"/>
      <c r="E26" s="36"/>
      <c r="F26" s="36"/>
      <c r="G26" s="37"/>
      <c r="H26" s="53">
        <v>44927.0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3" t="s">
        <v>43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1">
        <v>1.0</v>
      </c>
      <c r="C30" s="43" t="s">
        <v>44</v>
      </c>
      <c r="D30" s="36"/>
      <c r="E30" s="36"/>
      <c r="F30" s="36"/>
      <c r="G30" s="36"/>
      <c r="H30" s="37"/>
      <c r="I30" s="64" t="s">
        <v>45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1" t="s">
        <v>46</v>
      </c>
      <c r="C31" s="50" t="s">
        <v>47</v>
      </c>
      <c r="D31" s="36"/>
      <c r="E31" s="36"/>
      <c r="F31" s="36"/>
      <c r="G31" s="36"/>
      <c r="H31" s="37"/>
      <c r="I31" s="65">
        <v>1662.2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1" t="s">
        <v>20</v>
      </c>
      <c r="C32" s="50" t="s">
        <v>48</v>
      </c>
      <c r="D32" s="36"/>
      <c r="E32" s="36"/>
      <c r="F32" s="36"/>
      <c r="G32" s="36"/>
      <c r="H32" s="37"/>
      <c r="I32" s="65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1" t="s">
        <v>23</v>
      </c>
      <c r="C33" s="50" t="s">
        <v>49</v>
      </c>
      <c r="D33" s="36"/>
      <c r="E33" s="36"/>
      <c r="F33" s="36"/>
      <c r="G33" s="36"/>
      <c r="H33" s="37"/>
      <c r="I33" s="65" t="s">
        <v>50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1" t="s">
        <v>26</v>
      </c>
      <c r="C34" s="50" t="s">
        <v>51</v>
      </c>
      <c r="D34" s="36"/>
      <c r="E34" s="36"/>
      <c r="F34" s="36"/>
      <c r="G34" s="36"/>
      <c r="H34" s="37"/>
      <c r="I34" s="6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1" t="s">
        <v>52</v>
      </c>
      <c r="C35" s="50" t="s">
        <v>53</v>
      </c>
      <c r="D35" s="36"/>
      <c r="E35" s="36"/>
      <c r="F35" s="36"/>
      <c r="G35" s="36"/>
      <c r="H35" s="37"/>
      <c r="I35" s="65" t="s">
        <v>50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1" t="s">
        <v>54</v>
      </c>
      <c r="C36" s="50" t="s">
        <v>55</v>
      </c>
      <c r="D36" s="36"/>
      <c r="E36" s="36"/>
      <c r="F36" s="36"/>
      <c r="G36" s="36"/>
      <c r="H36" s="37"/>
      <c r="I36" s="65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6"/>
      <c r="B37" s="67" t="s">
        <v>56</v>
      </c>
      <c r="C37" s="36"/>
      <c r="D37" s="36"/>
      <c r="E37" s="36"/>
      <c r="F37" s="36"/>
      <c r="G37" s="36"/>
      <c r="H37" s="37"/>
      <c r="I37" s="68">
        <f>SUM(I31:I36)</f>
        <v>2160.86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3" t="s">
        <v>57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58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1" t="s">
        <v>59</v>
      </c>
      <c r="C42" s="50" t="s">
        <v>60</v>
      </c>
      <c r="D42" s="36"/>
      <c r="E42" s="36"/>
      <c r="F42" s="36"/>
      <c r="G42" s="37"/>
      <c r="H42" s="38" t="s">
        <v>61</v>
      </c>
      <c r="I42" s="64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1" t="s">
        <v>46</v>
      </c>
      <c r="C43" s="50" t="s">
        <v>62</v>
      </c>
      <c r="D43" s="36"/>
      <c r="E43" s="36"/>
      <c r="F43" s="36"/>
      <c r="G43" s="37"/>
      <c r="H43" s="69">
        <f>'MEMORIA ENCARGOS II'!D27</f>
        <v>0.08333333333</v>
      </c>
      <c r="I43" s="70">
        <f t="shared" ref="I43:I44" si="1">I$37*H43</f>
        <v>180.0716667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1" t="s">
        <v>20</v>
      </c>
      <c r="C44" s="50" t="s">
        <v>63</v>
      </c>
      <c r="D44" s="36"/>
      <c r="E44" s="36"/>
      <c r="F44" s="36"/>
      <c r="G44" s="37"/>
      <c r="H44" s="71">
        <v>0.121</v>
      </c>
      <c r="I44" s="65">
        <f t="shared" si="1"/>
        <v>261.46406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6"/>
      <c r="B45" s="67" t="s">
        <v>56</v>
      </c>
      <c r="C45" s="36"/>
      <c r="D45" s="36"/>
      <c r="E45" s="36"/>
      <c r="F45" s="36"/>
      <c r="G45" s="37"/>
      <c r="H45" s="72">
        <f t="shared" ref="H45:I45" si="2">SUM(H43:H44)</f>
        <v>0.2043333333</v>
      </c>
      <c r="I45" s="68">
        <f t="shared" si="2"/>
        <v>441.5357267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3" t="s">
        <v>64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1" t="s">
        <v>65</v>
      </c>
      <c r="C48" s="43" t="s">
        <v>66</v>
      </c>
      <c r="D48" s="36"/>
      <c r="E48" s="36"/>
      <c r="F48" s="36"/>
      <c r="G48" s="37"/>
      <c r="H48" s="38" t="s">
        <v>61</v>
      </c>
      <c r="I48" s="64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61" t="s">
        <v>46</v>
      </c>
      <c r="C49" s="50" t="s">
        <v>67</v>
      </c>
      <c r="D49" s="36"/>
      <c r="E49" s="36"/>
      <c r="F49" s="36"/>
      <c r="G49" s="37"/>
      <c r="H49" s="69">
        <f>'MEMORIA ENCARGOS II'!D5</f>
        <v>0.2</v>
      </c>
      <c r="I49" s="70">
        <f t="shared" ref="I49:I56" si="3">(I$37+I$45)*H49</f>
        <v>520.4791453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61" t="s">
        <v>20</v>
      </c>
      <c r="C50" s="50" t="s">
        <v>68</v>
      </c>
      <c r="D50" s="36"/>
      <c r="E50" s="36"/>
      <c r="F50" s="36"/>
      <c r="G50" s="37"/>
      <c r="H50" s="74">
        <f>'MEMORIA ENCARGOS II'!D6</f>
        <v>0.025</v>
      </c>
      <c r="I50" s="70">
        <f t="shared" si="3"/>
        <v>65.05989317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61" t="s">
        <v>23</v>
      </c>
      <c r="C51" s="75" t="s">
        <v>69</v>
      </c>
      <c r="D51" s="36"/>
      <c r="E51" s="36"/>
      <c r="F51" s="36"/>
      <c r="G51" s="37"/>
      <c r="H51" s="74">
        <f>'MEMORIA ENCARGOS II'!D10</f>
        <v>0.06</v>
      </c>
      <c r="I51" s="65">
        <f t="shared" si="3"/>
        <v>156.1437436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61" t="s">
        <v>26</v>
      </c>
      <c r="C52" s="50" t="s">
        <v>70</v>
      </c>
      <c r="D52" s="36"/>
      <c r="E52" s="36"/>
      <c r="F52" s="36"/>
      <c r="G52" s="37"/>
      <c r="H52" s="74">
        <f>'MEMORIA ENCARGOS II'!D15</f>
        <v>0.015</v>
      </c>
      <c r="I52" s="70">
        <f t="shared" si="3"/>
        <v>39.0359359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61" t="s">
        <v>52</v>
      </c>
      <c r="C53" s="50" t="s">
        <v>71</v>
      </c>
      <c r="D53" s="36"/>
      <c r="E53" s="36"/>
      <c r="F53" s="36"/>
      <c r="G53" s="37"/>
      <c r="H53" s="74">
        <f>'MEMORIA ENCARGOS II'!D18</f>
        <v>0.01</v>
      </c>
      <c r="I53" s="70">
        <f t="shared" si="3"/>
        <v>26.02395727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61" t="s">
        <v>54</v>
      </c>
      <c r="C54" s="50" t="s">
        <v>72</v>
      </c>
      <c r="D54" s="36"/>
      <c r="E54" s="36"/>
      <c r="F54" s="36"/>
      <c r="G54" s="37"/>
      <c r="H54" s="74">
        <f>'MEMORIA ENCARGOS II'!D19</f>
        <v>0.006</v>
      </c>
      <c r="I54" s="70">
        <f t="shared" si="3"/>
        <v>15.61437436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61" t="s">
        <v>73</v>
      </c>
      <c r="C55" s="50" t="s">
        <v>74</v>
      </c>
      <c r="D55" s="36"/>
      <c r="E55" s="36"/>
      <c r="F55" s="36"/>
      <c r="G55" s="37"/>
      <c r="H55" s="74">
        <f>'MEMORIA ENCARGOS II'!D20</f>
        <v>0.002</v>
      </c>
      <c r="I55" s="70">
        <f t="shared" si="3"/>
        <v>5.204791453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61" t="s">
        <v>75</v>
      </c>
      <c r="C56" s="50" t="s">
        <v>76</v>
      </c>
      <c r="D56" s="36"/>
      <c r="E56" s="36"/>
      <c r="F56" s="36"/>
      <c r="G56" s="37"/>
      <c r="H56" s="74">
        <f>'MEMORIA ENCARGOS II'!D21</f>
        <v>0.08</v>
      </c>
      <c r="I56" s="70">
        <f t="shared" si="3"/>
        <v>208.1916581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6"/>
      <c r="B57" s="67" t="s">
        <v>56</v>
      </c>
      <c r="C57" s="36"/>
      <c r="D57" s="36"/>
      <c r="E57" s="36"/>
      <c r="F57" s="36"/>
      <c r="G57" s="37"/>
      <c r="H57" s="76">
        <f t="shared" ref="H57:I57" si="4">SUM(H49:H56)</f>
        <v>0.398</v>
      </c>
      <c r="I57" s="77">
        <f t="shared" si="4"/>
        <v>1035.753499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3" t="s">
        <v>77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1" t="s">
        <v>78</v>
      </c>
      <c r="C60" s="43" t="s">
        <v>79</v>
      </c>
      <c r="D60" s="36"/>
      <c r="E60" s="36"/>
      <c r="F60" s="36"/>
      <c r="G60" s="36"/>
      <c r="H60" s="37"/>
      <c r="I60" s="64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1" t="s">
        <v>46</v>
      </c>
      <c r="C61" s="78" t="s">
        <v>80</v>
      </c>
      <c r="D61" s="36"/>
      <c r="E61" s="36"/>
      <c r="F61" s="36"/>
      <c r="G61" s="36"/>
      <c r="H61" s="37"/>
      <c r="I61" s="70">
        <f>'MEMORIA AUXILIOS I'!I26</f>
        <v>90.08716667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1" t="s">
        <v>20</v>
      </c>
      <c r="C62" s="50" t="s">
        <v>81</v>
      </c>
      <c r="D62" s="36"/>
      <c r="E62" s="36"/>
      <c r="F62" s="36"/>
      <c r="G62" s="36"/>
      <c r="H62" s="37"/>
      <c r="I62" s="65">
        <f>'MEMORIA AUXILIOS I'!G34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1" t="s">
        <v>23</v>
      </c>
      <c r="C63" s="50" t="s">
        <v>82</v>
      </c>
      <c r="D63" s="36"/>
      <c r="E63" s="36"/>
      <c r="F63" s="36"/>
      <c r="G63" s="36"/>
      <c r="H63" s="37"/>
      <c r="I63" s="65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1" t="s">
        <v>26</v>
      </c>
      <c r="C64" s="50" t="s">
        <v>83</v>
      </c>
      <c r="D64" s="36"/>
      <c r="E64" s="36"/>
      <c r="F64" s="36"/>
      <c r="G64" s="36"/>
      <c r="H64" s="37"/>
      <c r="I64" s="65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1" t="s">
        <v>52</v>
      </c>
      <c r="C65" s="50" t="s">
        <v>84</v>
      </c>
      <c r="D65" s="36"/>
      <c r="E65" s="36"/>
      <c r="F65" s="36"/>
      <c r="G65" s="36"/>
      <c r="H65" s="37"/>
      <c r="I65" s="70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6"/>
      <c r="B66" s="67" t="s">
        <v>56</v>
      </c>
      <c r="C66" s="36"/>
      <c r="D66" s="36"/>
      <c r="E66" s="36"/>
      <c r="F66" s="36"/>
      <c r="G66" s="36"/>
      <c r="H66" s="37"/>
      <c r="I66" s="77">
        <f>SUM(I61:I65)</f>
        <v>530.4021667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85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1">
        <v>2.0</v>
      </c>
      <c r="C69" s="43" t="s">
        <v>86</v>
      </c>
      <c r="D69" s="36"/>
      <c r="E69" s="36"/>
      <c r="F69" s="36"/>
      <c r="G69" s="36"/>
      <c r="H69" s="37"/>
      <c r="I69" s="64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1" t="s">
        <v>59</v>
      </c>
      <c r="C70" s="50" t="s">
        <v>60</v>
      </c>
      <c r="D70" s="36"/>
      <c r="E70" s="36"/>
      <c r="F70" s="36"/>
      <c r="G70" s="36"/>
      <c r="H70" s="37"/>
      <c r="I70" s="70">
        <f>I45</f>
        <v>441.5357267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1" t="s">
        <v>65</v>
      </c>
      <c r="C71" s="50" t="s">
        <v>66</v>
      </c>
      <c r="D71" s="36"/>
      <c r="E71" s="36"/>
      <c r="F71" s="36"/>
      <c r="G71" s="36"/>
      <c r="H71" s="37"/>
      <c r="I71" s="70">
        <f>I57</f>
        <v>1035.753499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1" t="s">
        <v>78</v>
      </c>
      <c r="C72" s="50" t="s">
        <v>79</v>
      </c>
      <c r="D72" s="36"/>
      <c r="E72" s="36"/>
      <c r="F72" s="36"/>
      <c r="G72" s="36"/>
      <c r="H72" s="37"/>
      <c r="I72" s="79">
        <f>I66</f>
        <v>530.4021667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6"/>
      <c r="B73" s="67" t="s">
        <v>56</v>
      </c>
      <c r="C73" s="36"/>
      <c r="D73" s="36"/>
      <c r="E73" s="36"/>
      <c r="F73" s="36"/>
      <c r="G73" s="36"/>
      <c r="H73" s="37"/>
      <c r="I73" s="77">
        <f>SUM(I70:I72)</f>
        <v>2007.691393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3" t="s">
        <v>87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1">
        <v>3.0</v>
      </c>
      <c r="C77" s="43" t="s">
        <v>88</v>
      </c>
      <c r="D77" s="36"/>
      <c r="E77" s="36"/>
      <c r="F77" s="36"/>
      <c r="G77" s="37"/>
      <c r="H77" s="38" t="s">
        <v>61</v>
      </c>
      <c r="I77" s="64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1" t="s">
        <v>46</v>
      </c>
      <c r="C78" s="50" t="s">
        <v>89</v>
      </c>
      <c r="D78" s="36"/>
      <c r="E78" s="36"/>
      <c r="F78" s="36"/>
      <c r="G78" s="37"/>
      <c r="H78" s="80">
        <f>'MEMORIA ENCARGOS II'!D39</f>
        <v>0.004166666667</v>
      </c>
      <c r="I78" s="70">
        <f t="shared" ref="I78:I83" si="5">I$37*H78</f>
        <v>9.003583333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1" t="s">
        <v>20</v>
      </c>
      <c r="C79" s="50" t="s">
        <v>90</v>
      </c>
      <c r="D79" s="36"/>
      <c r="E79" s="36"/>
      <c r="F79" s="36"/>
      <c r="G79" s="37"/>
      <c r="H79" s="81">
        <f>'MEMORIA ENCARGOS II'!D43</f>
        <v>0.0003333333333</v>
      </c>
      <c r="I79" s="70">
        <f t="shared" si="5"/>
        <v>0.7202866667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1" t="s">
        <v>23</v>
      </c>
      <c r="C80" s="50" t="s">
        <v>91</v>
      </c>
      <c r="D80" s="36"/>
      <c r="E80" s="36"/>
      <c r="F80" s="36"/>
      <c r="G80" s="37"/>
      <c r="H80" s="80">
        <f>'MEMORIA ENCARGOS II'!D44</f>
        <v>0.0435</v>
      </c>
      <c r="I80" s="70">
        <f t="shared" si="5"/>
        <v>93.99741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1" t="s">
        <v>26</v>
      </c>
      <c r="C81" s="50" t="s">
        <v>92</v>
      </c>
      <c r="D81" s="36"/>
      <c r="E81" s="36"/>
      <c r="F81" s="36"/>
      <c r="G81" s="37"/>
      <c r="H81" s="82">
        <f>'MEMORIA ENCARGOS II'!D47</f>
        <v>0.01944444444</v>
      </c>
      <c r="I81" s="65">
        <f t="shared" si="5"/>
        <v>42.01672222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1" t="s">
        <v>52</v>
      </c>
      <c r="C82" s="50" t="s">
        <v>93</v>
      </c>
      <c r="D82" s="36"/>
      <c r="E82" s="36"/>
      <c r="F82" s="36"/>
      <c r="G82" s="37"/>
      <c r="H82" s="80">
        <f>'MEMORIA ENCARGOS II'!D49</f>
        <v>0.005638888889</v>
      </c>
      <c r="I82" s="70">
        <f t="shared" si="5"/>
        <v>12.18484944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1" t="s">
        <v>54</v>
      </c>
      <c r="C83" s="50" t="s">
        <v>94</v>
      </c>
      <c r="D83" s="36"/>
      <c r="E83" s="36"/>
      <c r="F83" s="36"/>
      <c r="G83" s="37"/>
      <c r="H83" s="80">
        <f>'MEMORIA ENCARGOS II'!D51</f>
        <v>0.0065</v>
      </c>
      <c r="I83" s="70">
        <f t="shared" si="5"/>
        <v>14.04559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6"/>
      <c r="B84" s="67" t="s">
        <v>56</v>
      </c>
      <c r="C84" s="36"/>
      <c r="D84" s="36"/>
      <c r="E84" s="36"/>
      <c r="F84" s="36"/>
      <c r="G84" s="37"/>
      <c r="H84" s="76">
        <f t="shared" ref="H84:I84" si="6">SUM(H78:H83)</f>
        <v>0.07958333333</v>
      </c>
      <c r="I84" s="77">
        <f t="shared" si="6"/>
        <v>171.9684417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95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3" t="s">
        <v>96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1" t="s">
        <v>97</v>
      </c>
      <c r="C89" s="43" t="s">
        <v>98</v>
      </c>
      <c r="D89" s="36"/>
      <c r="E89" s="36"/>
      <c r="F89" s="36"/>
      <c r="G89" s="37"/>
      <c r="H89" s="83" t="s">
        <v>61</v>
      </c>
      <c r="I89" s="84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1" t="s">
        <v>46</v>
      </c>
      <c r="C90" s="50" t="s">
        <v>99</v>
      </c>
      <c r="D90" s="36"/>
      <c r="E90" s="36"/>
      <c r="F90" s="36"/>
      <c r="G90" s="37"/>
      <c r="H90" s="85">
        <f>'MEMORIA ENCARGOS II'!D55</f>
        <v>0.0162</v>
      </c>
      <c r="I90" s="65">
        <f t="shared" ref="I90:I95" si="7">I$37*H90</f>
        <v>35.005932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1" t="s">
        <v>20</v>
      </c>
      <c r="C91" s="50" t="s">
        <v>100</v>
      </c>
      <c r="D91" s="36"/>
      <c r="E91" s="36"/>
      <c r="F91" s="36"/>
      <c r="G91" s="37"/>
      <c r="H91" s="85">
        <f>'MEMORIA ENCARGOS II'!D57</f>
        <v>0.002777777778</v>
      </c>
      <c r="I91" s="65">
        <f t="shared" si="7"/>
        <v>6.002388889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1" t="s">
        <v>23</v>
      </c>
      <c r="C92" s="50" t="s">
        <v>101</v>
      </c>
      <c r="D92" s="36"/>
      <c r="E92" s="36"/>
      <c r="F92" s="36"/>
      <c r="G92" s="37"/>
      <c r="H92" s="85">
        <f>'MEMORIA ENCARGOS II'!D60</f>
        <v>0.0008</v>
      </c>
      <c r="I92" s="65">
        <f t="shared" si="7"/>
        <v>1.728688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1" t="s">
        <v>26</v>
      </c>
      <c r="C93" s="50" t="s">
        <v>102</v>
      </c>
      <c r="D93" s="36"/>
      <c r="E93" s="36"/>
      <c r="F93" s="36"/>
      <c r="G93" s="37"/>
      <c r="H93" s="85">
        <f>'MEMORIA ENCARGOS II'!D62</f>
        <v>0.0025</v>
      </c>
      <c r="I93" s="65">
        <f t="shared" si="7"/>
        <v>5.40215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1" t="s">
        <v>52</v>
      </c>
      <c r="C94" s="50" t="s">
        <v>103</v>
      </c>
      <c r="D94" s="36"/>
      <c r="E94" s="36"/>
      <c r="F94" s="36"/>
      <c r="G94" s="37"/>
      <c r="H94" s="85">
        <f>'MEMORIA ENCARGOS II'!D68</f>
        <v>0.0006</v>
      </c>
      <c r="I94" s="65">
        <f t="shared" si="7"/>
        <v>1.296516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1" t="s">
        <v>54</v>
      </c>
      <c r="C95" s="50" t="s">
        <v>104</v>
      </c>
      <c r="D95" s="36"/>
      <c r="E95" s="36"/>
      <c r="F95" s="36"/>
      <c r="G95" s="37"/>
      <c r="H95" s="85">
        <f>'MEMORIA ENCARGOS II'!D71</f>
        <v>0.0166</v>
      </c>
      <c r="I95" s="65">
        <f t="shared" si="7"/>
        <v>35.870276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6"/>
      <c r="B96" s="67" t="s">
        <v>56</v>
      </c>
      <c r="C96" s="36"/>
      <c r="D96" s="36"/>
      <c r="E96" s="36"/>
      <c r="F96" s="36"/>
      <c r="G96" s="37"/>
      <c r="H96" s="86">
        <f t="shared" ref="H96:I96" si="8">SUM(H90:H95)</f>
        <v>0.03947777778</v>
      </c>
      <c r="I96" s="77">
        <f t="shared" si="8"/>
        <v>85.30595089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3" t="s">
        <v>105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1" t="s">
        <v>106</v>
      </c>
      <c r="C99" s="43" t="s">
        <v>107</v>
      </c>
      <c r="D99" s="36"/>
      <c r="E99" s="36"/>
      <c r="F99" s="36"/>
      <c r="G99" s="37"/>
      <c r="H99" s="38"/>
      <c r="I99" s="64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1" t="s">
        <v>46</v>
      </c>
      <c r="C100" s="50" t="s">
        <v>108</v>
      </c>
      <c r="D100" s="36"/>
      <c r="E100" s="36"/>
      <c r="F100" s="36"/>
      <c r="G100" s="37"/>
      <c r="H100" s="69"/>
      <c r="I100" s="70">
        <f>'MEMORIA AUXILIOS I'!I18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6"/>
      <c r="B101" s="67" t="s">
        <v>56</v>
      </c>
      <c r="C101" s="36"/>
      <c r="D101" s="36"/>
      <c r="E101" s="36"/>
      <c r="F101" s="36"/>
      <c r="G101" s="37"/>
      <c r="H101" s="76"/>
      <c r="I101" s="77">
        <f>SUM(I100)</f>
        <v>0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109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1">
        <v>4.0</v>
      </c>
      <c r="C104" s="43" t="s">
        <v>110</v>
      </c>
      <c r="D104" s="36"/>
      <c r="E104" s="36"/>
      <c r="F104" s="36"/>
      <c r="G104" s="36"/>
      <c r="H104" s="37"/>
      <c r="I104" s="64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1" t="s">
        <v>97</v>
      </c>
      <c r="C105" s="50" t="s">
        <v>111</v>
      </c>
      <c r="D105" s="36"/>
      <c r="E105" s="36"/>
      <c r="F105" s="36"/>
      <c r="G105" s="36"/>
      <c r="H105" s="37"/>
      <c r="I105" s="70">
        <f>I96</f>
        <v>85.30595089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1" t="s">
        <v>106</v>
      </c>
      <c r="C106" s="50" t="s">
        <v>107</v>
      </c>
      <c r="D106" s="36"/>
      <c r="E106" s="36"/>
      <c r="F106" s="36"/>
      <c r="G106" s="36"/>
      <c r="H106" s="37"/>
      <c r="I106" s="70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6"/>
      <c r="B107" s="67" t="s">
        <v>56</v>
      </c>
      <c r="C107" s="36"/>
      <c r="D107" s="36"/>
      <c r="E107" s="36"/>
      <c r="F107" s="36"/>
      <c r="G107" s="36"/>
      <c r="H107" s="37"/>
      <c r="I107" s="77">
        <f>SUM(I105:I106)</f>
        <v>85.30595089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112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1">
        <v>5.0</v>
      </c>
      <c r="C111" s="43" t="s">
        <v>113</v>
      </c>
      <c r="D111" s="36"/>
      <c r="E111" s="36"/>
      <c r="F111" s="36"/>
      <c r="G111" s="36"/>
      <c r="H111" s="37"/>
      <c r="I111" s="84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1" t="s">
        <v>46</v>
      </c>
      <c r="C112" s="50" t="s">
        <v>114</v>
      </c>
      <c r="D112" s="36"/>
      <c r="E112" s="36"/>
      <c r="F112" s="36"/>
      <c r="G112" s="36"/>
      <c r="H112" s="37"/>
      <c r="I112" s="65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1" t="s">
        <v>20</v>
      </c>
      <c r="C113" s="50" t="s">
        <v>115</v>
      </c>
      <c r="D113" s="36"/>
      <c r="E113" s="36"/>
      <c r="F113" s="36"/>
      <c r="G113" s="36"/>
      <c r="H113" s="37"/>
      <c r="I113" s="88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1" t="s">
        <v>23</v>
      </c>
      <c r="C114" s="50" t="s">
        <v>116</v>
      </c>
      <c r="D114" s="36"/>
      <c r="E114" s="36"/>
      <c r="F114" s="36"/>
      <c r="G114" s="36"/>
      <c r="H114" s="37"/>
      <c r="I114" s="65">
        <f>'MEMORIA CUSTOS'!H34</f>
        <v>6.763958333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1" t="s">
        <v>26</v>
      </c>
      <c r="C115" s="50" t="s">
        <v>55</v>
      </c>
      <c r="D115" s="36"/>
      <c r="E115" s="36"/>
      <c r="F115" s="36"/>
      <c r="G115" s="36"/>
      <c r="H115" s="37"/>
      <c r="I115" s="6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6"/>
      <c r="B116" s="67" t="s">
        <v>56</v>
      </c>
      <c r="C116" s="36"/>
      <c r="D116" s="36"/>
      <c r="E116" s="36"/>
      <c r="F116" s="36"/>
      <c r="G116" s="36"/>
      <c r="H116" s="37"/>
      <c r="I116" s="68">
        <f>SUM(I112:I115)</f>
        <v>79.71479167</v>
      </c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117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1">
        <v>6.0</v>
      </c>
      <c r="C120" s="43" t="s">
        <v>118</v>
      </c>
      <c r="D120" s="36"/>
      <c r="E120" s="36"/>
      <c r="F120" s="36"/>
      <c r="G120" s="37"/>
      <c r="H120" s="38" t="s">
        <v>61</v>
      </c>
      <c r="I120" s="64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1" t="s">
        <v>46</v>
      </c>
      <c r="C121" s="50" t="s">
        <v>119</v>
      </c>
      <c r="D121" s="36"/>
      <c r="E121" s="36"/>
      <c r="F121" s="36"/>
      <c r="G121" s="37"/>
      <c r="H121" s="89">
        <f>'MEMORIA ENCARGOS II'!D76</f>
        <v>0.06</v>
      </c>
      <c r="I121" s="70">
        <f>I142*H121</f>
        <v>270.3324346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1" t="s">
        <v>20</v>
      </c>
      <c r="C122" s="50" t="s">
        <v>120</v>
      </c>
      <c r="D122" s="36"/>
      <c r="E122" s="36"/>
      <c r="F122" s="36"/>
      <c r="G122" s="37"/>
      <c r="H122" s="89">
        <f>'MEMORIA ENCARGOS II'!D77</f>
        <v>0.0679</v>
      </c>
      <c r="I122" s="70">
        <f>(I142+I121)*H122</f>
        <v>324.2817775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1"/>
      <c r="C123" s="90" t="s">
        <v>121</v>
      </c>
      <c r="D123" s="36"/>
      <c r="E123" s="36"/>
      <c r="F123" s="36"/>
      <c r="G123" s="37"/>
      <c r="H123" s="91">
        <f t="shared" ref="H123:I123" si="9">SUM(H121:H122)</f>
        <v>0.1279</v>
      </c>
      <c r="I123" s="92">
        <f t="shared" si="9"/>
        <v>594.6142121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1" t="s">
        <v>23</v>
      </c>
      <c r="C124" s="43" t="s">
        <v>122</v>
      </c>
      <c r="D124" s="36"/>
      <c r="E124" s="36"/>
      <c r="F124" s="36"/>
      <c r="G124" s="37"/>
      <c r="H124" s="76"/>
      <c r="I124" s="7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1"/>
      <c r="C125" s="50" t="s">
        <v>123</v>
      </c>
      <c r="D125" s="36"/>
      <c r="E125" s="36"/>
      <c r="F125" s="36"/>
      <c r="G125" s="37"/>
      <c r="H125" s="69"/>
      <c r="I125" s="7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1"/>
      <c r="C126" s="50" t="s">
        <v>124</v>
      </c>
      <c r="D126" s="36"/>
      <c r="E126" s="36"/>
      <c r="F126" s="36"/>
      <c r="G126" s="37"/>
      <c r="H126" s="89">
        <f>'MEMORIA ENCARGOS II'!D80</f>
        <v>0.0065</v>
      </c>
      <c r="I126" s="70">
        <f t="shared" ref="I126:I130" si="10">$I$144*H126</f>
        <v>36.29009976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1"/>
      <c r="C127" s="50" t="s">
        <v>125</v>
      </c>
      <c r="D127" s="36"/>
      <c r="E127" s="36"/>
      <c r="F127" s="36"/>
      <c r="G127" s="37"/>
      <c r="H127" s="89">
        <f>'MEMORIA ENCARGOS II'!D81</f>
        <v>0.03</v>
      </c>
      <c r="I127" s="70">
        <f t="shared" si="10"/>
        <v>167.4927681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1"/>
      <c r="C128" s="50" t="s">
        <v>126</v>
      </c>
      <c r="D128" s="36"/>
      <c r="E128" s="36"/>
      <c r="F128" s="36"/>
      <c r="G128" s="37"/>
      <c r="H128" s="69">
        <v>0.0</v>
      </c>
      <c r="I128" s="70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1"/>
      <c r="C129" s="50" t="s">
        <v>127</v>
      </c>
      <c r="D129" s="36"/>
      <c r="E129" s="36"/>
      <c r="F129" s="36"/>
      <c r="G129" s="37"/>
      <c r="H129" s="69"/>
      <c r="I129" s="70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1"/>
      <c r="C130" s="50" t="s">
        <v>128</v>
      </c>
      <c r="D130" s="36"/>
      <c r="E130" s="36"/>
      <c r="F130" s="36"/>
      <c r="G130" s="37"/>
      <c r="H130" s="69">
        <f>'MEMORIA ENCARGOS II'!D84</f>
        <v>0.05</v>
      </c>
      <c r="I130" s="70">
        <f t="shared" si="10"/>
        <v>279.1546135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90" t="s">
        <v>129</v>
      </c>
      <c r="D131" s="36"/>
      <c r="E131" s="36"/>
      <c r="F131" s="36"/>
      <c r="G131" s="37"/>
      <c r="H131" s="91">
        <f>SUM(H125:H130)</f>
        <v>0.0865</v>
      </c>
      <c r="I131" s="93">
        <f>((I142+I123)/(1-H131))*H131</f>
        <v>482.9374814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6"/>
      <c r="B132" s="67" t="s">
        <v>130</v>
      </c>
      <c r="C132" s="36"/>
      <c r="D132" s="36"/>
      <c r="E132" s="36"/>
      <c r="F132" s="36"/>
      <c r="G132" s="37"/>
      <c r="H132" s="76">
        <f t="shared" ref="H132:I132" si="11">H123+H131</f>
        <v>0.2144</v>
      </c>
      <c r="I132" s="77">
        <f t="shared" si="11"/>
        <v>1077.551693</v>
      </c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131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9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132</v>
      </c>
      <c r="C136" s="36"/>
      <c r="D136" s="36"/>
      <c r="E136" s="36"/>
      <c r="F136" s="36"/>
      <c r="G136" s="36"/>
      <c r="H136" s="37"/>
      <c r="I136" s="95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1" t="s">
        <v>46</v>
      </c>
      <c r="C137" s="50" t="s">
        <v>43</v>
      </c>
      <c r="D137" s="36"/>
      <c r="E137" s="36"/>
      <c r="F137" s="36"/>
      <c r="G137" s="36"/>
      <c r="H137" s="37"/>
      <c r="I137" s="79">
        <f>I37</f>
        <v>2160.86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1" t="s">
        <v>20</v>
      </c>
      <c r="C138" s="50" t="s">
        <v>57</v>
      </c>
      <c r="D138" s="36"/>
      <c r="E138" s="36"/>
      <c r="F138" s="36"/>
      <c r="G138" s="36"/>
      <c r="H138" s="37"/>
      <c r="I138" s="79">
        <f>I73</f>
        <v>2007.691393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1" t="s">
        <v>23</v>
      </c>
      <c r="C139" s="50" t="s">
        <v>87</v>
      </c>
      <c r="D139" s="36"/>
      <c r="E139" s="36"/>
      <c r="F139" s="36"/>
      <c r="G139" s="36"/>
      <c r="H139" s="37"/>
      <c r="I139" s="79">
        <f>I84</f>
        <v>171.9684417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1" t="s">
        <v>26</v>
      </c>
      <c r="C140" s="50" t="s">
        <v>95</v>
      </c>
      <c r="D140" s="36"/>
      <c r="E140" s="36"/>
      <c r="F140" s="36"/>
      <c r="G140" s="36"/>
      <c r="H140" s="37"/>
      <c r="I140" s="79">
        <f>I107</f>
        <v>85.30595089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1" t="s">
        <v>52</v>
      </c>
      <c r="C141" s="50" t="s">
        <v>112</v>
      </c>
      <c r="D141" s="36"/>
      <c r="E141" s="36"/>
      <c r="F141" s="36"/>
      <c r="G141" s="36"/>
      <c r="H141" s="37"/>
      <c r="I141" s="79">
        <f>I116</f>
        <v>79.71479167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0" t="s">
        <v>133</v>
      </c>
      <c r="C142" s="36"/>
      <c r="D142" s="36"/>
      <c r="E142" s="36"/>
      <c r="F142" s="36"/>
      <c r="G142" s="36"/>
      <c r="H142" s="37"/>
      <c r="I142" s="96">
        <f>SUM(I137:I141)</f>
        <v>4505.540577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1" t="s">
        <v>54</v>
      </c>
      <c r="C143" s="50" t="s">
        <v>134</v>
      </c>
      <c r="D143" s="36"/>
      <c r="E143" s="36"/>
      <c r="F143" s="36"/>
      <c r="G143" s="36"/>
      <c r="H143" s="37"/>
      <c r="I143" s="79">
        <f>I132</f>
        <v>1077.551693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6"/>
      <c r="B144" s="67" t="s">
        <v>135</v>
      </c>
      <c r="C144" s="36"/>
      <c r="D144" s="36"/>
      <c r="E144" s="36"/>
      <c r="F144" s="36"/>
      <c r="G144" s="36"/>
      <c r="H144" s="37"/>
      <c r="I144" s="97">
        <f>I142+I143</f>
        <v>5583.09227</v>
      </c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136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3" t="s">
        <v>137</v>
      </c>
      <c r="C148" s="36"/>
      <c r="D148" s="37"/>
      <c r="E148" s="98" t="s">
        <v>138</v>
      </c>
      <c r="F148" s="98" t="s">
        <v>139</v>
      </c>
      <c r="G148" s="98" t="s">
        <v>140</v>
      </c>
      <c r="H148" s="98" t="s">
        <v>141</v>
      </c>
      <c r="I148" s="99" t="s">
        <v>142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3.25" customHeight="1">
      <c r="A149" s="4"/>
      <c r="B149" s="38" t="s">
        <v>143</v>
      </c>
      <c r="C149" s="56" t="str">
        <f>B16</f>
        <v>Vigilância Desarmada Diuurno 12 X 36</v>
      </c>
      <c r="D149" s="37"/>
      <c r="E149" s="100">
        <f>ROUND(I144,2)</f>
        <v>5583.09</v>
      </c>
      <c r="F149" s="38">
        <v>2.0</v>
      </c>
      <c r="G149" s="100">
        <f>E149*F149</f>
        <v>11166.18</v>
      </c>
      <c r="H149" s="101">
        <f>F16</f>
        <v>3</v>
      </c>
      <c r="I149" s="79">
        <f>G149*H149</f>
        <v>33498.54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144</v>
      </c>
      <c r="C150" s="36"/>
      <c r="D150" s="36"/>
      <c r="E150" s="36"/>
      <c r="F150" s="36"/>
      <c r="G150" s="36"/>
      <c r="H150" s="37"/>
      <c r="I150" s="79">
        <f>I149</f>
        <v>33498.54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145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146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147</v>
      </c>
      <c r="C155" s="36"/>
      <c r="D155" s="36"/>
      <c r="E155" s="36"/>
      <c r="F155" s="36"/>
      <c r="G155" s="36"/>
      <c r="H155" s="37"/>
      <c r="I155" s="64" t="s">
        <v>148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1" t="s">
        <v>46</v>
      </c>
      <c r="C156" s="50" t="s">
        <v>149</v>
      </c>
      <c r="D156" s="36"/>
      <c r="E156" s="36"/>
      <c r="F156" s="36"/>
      <c r="G156" s="36"/>
      <c r="H156" s="37"/>
      <c r="I156" s="70">
        <f>G149</f>
        <v>11166.18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1" t="s">
        <v>20</v>
      </c>
      <c r="C157" s="50" t="s">
        <v>150</v>
      </c>
      <c r="D157" s="36"/>
      <c r="E157" s="36"/>
      <c r="F157" s="36"/>
      <c r="G157" s="36"/>
      <c r="H157" s="37"/>
      <c r="I157" s="70">
        <f>I150</f>
        <v>33498.54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1" t="s">
        <v>23</v>
      </c>
      <c r="C158" s="50" t="s">
        <v>151</v>
      </c>
      <c r="D158" s="36"/>
      <c r="E158" s="36"/>
      <c r="F158" s="36"/>
      <c r="G158" s="36"/>
      <c r="H158" s="37"/>
      <c r="I158" s="70">
        <f>I157*12</f>
        <v>401982.48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2.5" customHeight="1">
      <c r="A160" s="4"/>
      <c r="B160" s="45"/>
      <c r="C160" s="4"/>
      <c r="D160" s="45"/>
      <c r="I160" s="4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6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D160:H160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43" footer="0.0" header="0.0" left="0.37" right="0.12" top="0.4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5.0"/>
    <col customWidth="1" min="3" max="3" width="15.57"/>
    <col customWidth="1" min="4" max="4" width="11.43"/>
    <col customWidth="1" min="5" max="5" width="12.57"/>
    <col customWidth="1" min="6" max="6" width="11.43"/>
    <col customWidth="1" min="7" max="7" width="12.0"/>
    <col customWidth="1" min="8" max="8" width="12.86"/>
    <col customWidth="1" min="9" max="9" width="13.57"/>
    <col customWidth="1" min="10" max="26" width="8.71"/>
  </cols>
  <sheetData>
    <row r="1" ht="93.75" customHeight="1">
      <c r="A1" s="4"/>
      <c r="B1" s="45"/>
      <c r="C1" s="4"/>
      <c r="D1" s="4"/>
      <c r="E1" s="4"/>
      <c r="F1" s="4"/>
      <c r="G1" s="4"/>
      <c r="H1" s="4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4"/>
      <c r="B2" s="47" t="s">
        <v>18</v>
      </c>
      <c r="C2" s="48"/>
      <c r="D2" s="48"/>
      <c r="E2" s="48"/>
      <c r="F2" s="48"/>
      <c r="G2" s="48"/>
      <c r="H2" s="48"/>
      <c r="I2" s="4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4"/>
      <c r="B3" s="45"/>
      <c r="C3" s="4"/>
      <c r="D3" s="4"/>
      <c r="E3" s="4"/>
      <c r="F3" s="4"/>
      <c r="G3" s="4"/>
      <c r="H3" s="4"/>
      <c r="I3" s="4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3"/>
      <c r="C4" s="36"/>
      <c r="D4" s="36"/>
      <c r="E4" s="36"/>
      <c r="F4" s="36"/>
      <c r="G4" s="36"/>
      <c r="H4" s="36"/>
      <c r="I4" s="3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50"/>
      <c r="C5" s="36"/>
      <c r="D5" s="36"/>
      <c r="E5" s="37"/>
      <c r="F5" s="51"/>
      <c r="G5" s="36"/>
      <c r="H5" s="36"/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"/>
      <c r="B6" s="50"/>
      <c r="C6" s="36"/>
      <c r="D6" s="36"/>
      <c r="E6" s="37"/>
      <c r="F6" s="43"/>
      <c r="G6" s="37"/>
      <c r="H6" s="51"/>
      <c r="I6" s="3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"/>
      <c r="B7" s="45"/>
      <c r="C7" s="4"/>
      <c r="D7" s="4"/>
      <c r="E7" s="4"/>
      <c r="F7" s="4"/>
      <c r="G7" s="4"/>
      <c r="H7" s="4"/>
      <c r="I7" s="4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"/>
      <c r="B8" s="52" t="s">
        <v>19</v>
      </c>
      <c r="C8" s="36"/>
      <c r="D8" s="36"/>
      <c r="E8" s="36"/>
      <c r="F8" s="36"/>
      <c r="G8" s="36"/>
      <c r="H8" s="36"/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"/>
      <c r="B9" s="38" t="s">
        <v>46</v>
      </c>
      <c r="C9" s="50"/>
      <c r="D9" s="36"/>
      <c r="E9" s="36"/>
      <c r="F9" s="36"/>
      <c r="G9" s="37"/>
      <c r="H9" s="53"/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4"/>
      <c r="B10" s="38" t="s">
        <v>20</v>
      </c>
      <c r="C10" s="54" t="s">
        <v>21</v>
      </c>
      <c r="D10" s="36"/>
      <c r="E10" s="36"/>
      <c r="F10" s="36"/>
      <c r="G10" s="36"/>
      <c r="H10" s="55" t="s">
        <v>22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"/>
      <c r="B11" s="38" t="s">
        <v>23</v>
      </c>
      <c r="C11" s="50" t="s">
        <v>24</v>
      </c>
      <c r="D11" s="36"/>
      <c r="E11" s="36"/>
      <c r="F11" s="36"/>
      <c r="G11" s="37"/>
      <c r="H11" s="43" t="s">
        <v>25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"/>
      <c r="B12" s="38" t="s">
        <v>26</v>
      </c>
      <c r="C12" s="50" t="s">
        <v>27</v>
      </c>
      <c r="D12" s="36"/>
      <c r="E12" s="36"/>
      <c r="F12" s="36"/>
      <c r="G12" s="37"/>
      <c r="H12" s="43">
        <v>12.0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"/>
      <c r="B13" s="45"/>
      <c r="C13" s="4"/>
      <c r="D13" s="4"/>
      <c r="E13" s="4"/>
      <c r="F13" s="4"/>
      <c r="G13" s="4"/>
      <c r="H13" s="4"/>
      <c r="I13" s="4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"/>
      <c r="B14" s="52" t="s">
        <v>19</v>
      </c>
      <c r="C14" s="36"/>
      <c r="D14" s="36"/>
      <c r="E14" s="36"/>
      <c r="F14" s="36"/>
      <c r="G14" s="36"/>
      <c r="H14" s="36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56" t="s">
        <v>28</v>
      </c>
      <c r="C15" s="37"/>
      <c r="D15" s="56" t="s">
        <v>29</v>
      </c>
      <c r="E15" s="37"/>
      <c r="F15" s="57" t="s">
        <v>30</v>
      </c>
      <c r="G15" s="36"/>
      <c r="H15" s="36"/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4"/>
      <c r="B16" s="56" t="s">
        <v>152</v>
      </c>
      <c r="C16" s="37"/>
      <c r="D16" s="56" t="s">
        <v>32</v>
      </c>
      <c r="E16" s="37"/>
      <c r="F16" s="58">
        <f>Consolidado!E6</f>
        <v>2</v>
      </c>
      <c r="G16" s="36"/>
      <c r="H16" s="36"/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"/>
      <c r="B17" s="23"/>
      <c r="C17" s="23"/>
      <c r="D17" s="23"/>
      <c r="E17" s="23"/>
      <c r="F17" s="59"/>
      <c r="G17" s="59"/>
      <c r="H17" s="59"/>
      <c r="I17" s="6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"/>
      <c r="B18" s="52" t="s">
        <v>33</v>
      </c>
      <c r="C18" s="36"/>
      <c r="D18" s="36"/>
      <c r="E18" s="36"/>
      <c r="F18" s="36"/>
      <c r="G18" s="36"/>
      <c r="H18" s="36"/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"/>
      <c r="B19" s="45"/>
      <c r="C19" s="4"/>
      <c r="D19" s="4"/>
      <c r="E19" s="4"/>
      <c r="F19" s="4"/>
      <c r="G19" s="4"/>
      <c r="H19" s="4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4"/>
      <c r="B20" s="43" t="s">
        <v>34</v>
      </c>
      <c r="C20" s="36"/>
      <c r="D20" s="36"/>
      <c r="E20" s="36"/>
      <c r="F20" s="36"/>
      <c r="G20" s="36"/>
      <c r="H20" s="36"/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"/>
      <c r="B21" s="43" t="s">
        <v>35</v>
      </c>
      <c r="C21" s="36"/>
      <c r="D21" s="36"/>
      <c r="E21" s="36"/>
      <c r="F21" s="36"/>
      <c r="G21" s="36"/>
      <c r="H21" s="36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"/>
      <c r="B22" s="38">
        <v>1.0</v>
      </c>
      <c r="C22" s="42" t="s">
        <v>28</v>
      </c>
      <c r="D22" s="36"/>
      <c r="E22" s="36"/>
      <c r="F22" s="36"/>
      <c r="G22" s="37"/>
      <c r="H22" s="56" t="s">
        <v>36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"/>
      <c r="B23" s="61">
        <v>2.0</v>
      </c>
      <c r="C23" s="50" t="s">
        <v>37</v>
      </c>
      <c r="D23" s="36"/>
      <c r="E23" s="36"/>
      <c r="F23" s="36"/>
      <c r="G23" s="37"/>
      <c r="H23" s="43" t="s">
        <v>38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"/>
      <c r="B24" s="61">
        <v>3.0</v>
      </c>
      <c r="C24" s="50" t="s">
        <v>39</v>
      </c>
      <c r="D24" s="36"/>
      <c r="E24" s="36"/>
      <c r="F24" s="36"/>
      <c r="G24" s="37"/>
      <c r="H24" s="62">
        <v>1662.2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"/>
      <c r="B25" s="61">
        <v>4.0</v>
      </c>
      <c r="C25" s="50" t="s">
        <v>40</v>
      </c>
      <c r="D25" s="36"/>
      <c r="E25" s="36"/>
      <c r="F25" s="36"/>
      <c r="G25" s="37"/>
      <c r="H25" s="43" t="s">
        <v>41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"/>
      <c r="B26" s="61">
        <v>5.0</v>
      </c>
      <c r="C26" s="50" t="s">
        <v>42</v>
      </c>
      <c r="D26" s="36"/>
      <c r="E26" s="36"/>
      <c r="F26" s="36"/>
      <c r="G26" s="37"/>
      <c r="H26" s="53">
        <v>44927.0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5"/>
      <c r="B27" s="45"/>
      <c r="C27" s="4"/>
      <c r="D27" s="4"/>
      <c r="E27" s="4"/>
      <c r="F27" s="4"/>
      <c r="G27" s="4"/>
      <c r="H27" s="4"/>
      <c r="I27" s="4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ht="12.75" customHeight="1">
      <c r="A28" s="45"/>
      <c r="B28" s="63" t="s">
        <v>43</v>
      </c>
      <c r="C28" s="36"/>
      <c r="D28" s="36"/>
      <c r="E28" s="36"/>
      <c r="F28" s="36"/>
      <c r="G28" s="36"/>
      <c r="H28" s="36"/>
      <c r="I28" s="37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ht="12.75" customHeight="1">
      <c r="A29" s="45"/>
      <c r="B29" s="45"/>
      <c r="C29" s="4"/>
      <c r="D29" s="4"/>
      <c r="E29" s="4"/>
      <c r="F29" s="4"/>
      <c r="G29" s="4"/>
      <c r="H29" s="4"/>
      <c r="I29" s="4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ht="12.75" customHeight="1">
      <c r="A30" s="45"/>
      <c r="B30" s="61">
        <v>1.0</v>
      </c>
      <c r="C30" s="43" t="s">
        <v>44</v>
      </c>
      <c r="D30" s="36"/>
      <c r="E30" s="36"/>
      <c r="F30" s="36"/>
      <c r="G30" s="36"/>
      <c r="H30" s="37"/>
      <c r="I30" s="84" t="s">
        <v>45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2.75" customHeight="1">
      <c r="A31" s="45"/>
      <c r="B31" s="61" t="s">
        <v>46</v>
      </c>
      <c r="C31" s="50" t="s">
        <v>47</v>
      </c>
      <c r="D31" s="36"/>
      <c r="E31" s="36"/>
      <c r="F31" s="36"/>
      <c r="G31" s="36"/>
      <c r="H31" s="37"/>
      <c r="I31" s="65">
        <v>1662.2</v>
      </c>
      <c r="J31" s="106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12.75" customHeight="1">
      <c r="A32" s="45"/>
      <c r="B32" s="61" t="s">
        <v>20</v>
      </c>
      <c r="C32" s="50" t="s">
        <v>48</v>
      </c>
      <c r="D32" s="36"/>
      <c r="E32" s="36"/>
      <c r="F32" s="36"/>
      <c r="G32" s="36"/>
      <c r="H32" s="37"/>
      <c r="I32" s="65">
        <f>I31*0.3</f>
        <v>498.66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2.75" customHeight="1">
      <c r="A33" s="45"/>
      <c r="B33" s="61" t="s">
        <v>23</v>
      </c>
      <c r="C33" s="50" t="s">
        <v>49</v>
      </c>
      <c r="D33" s="36"/>
      <c r="E33" s="36"/>
      <c r="F33" s="36"/>
      <c r="G33" s="36"/>
      <c r="H33" s="37"/>
      <c r="I33" s="65" t="s">
        <v>50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ht="12.75" customHeight="1">
      <c r="A34" s="45"/>
      <c r="B34" s="61" t="s">
        <v>26</v>
      </c>
      <c r="C34" s="50" t="s">
        <v>51</v>
      </c>
      <c r="D34" s="36"/>
      <c r="E34" s="36"/>
      <c r="F34" s="36"/>
      <c r="G34" s="36"/>
      <c r="H34" s="37"/>
      <c r="I34" s="65">
        <f>'MEMORIA AUXILIOS I'!G11</f>
        <v>252.1003333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ht="12.75" customHeight="1">
      <c r="A35" s="45"/>
      <c r="B35" s="61" t="s">
        <v>52</v>
      </c>
      <c r="C35" s="50" t="s">
        <v>53</v>
      </c>
      <c r="D35" s="36"/>
      <c r="E35" s="36"/>
      <c r="F35" s="36"/>
      <c r="G35" s="36"/>
      <c r="H35" s="37"/>
      <c r="I35" s="65">
        <f>'MEMORIA AUXILIOS I'!I11</f>
        <v>215.9995656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ht="12.75" customHeight="1">
      <c r="A36" s="4"/>
      <c r="B36" s="61" t="s">
        <v>54</v>
      </c>
      <c r="C36" s="50" t="s">
        <v>55</v>
      </c>
      <c r="D36" s="36"/>
      <c r="E36" s="36"/>
      <c r="F36" s="36"/>
      <c r="G36" s="36"/>
      <c r="H36" s="37"/>
      <c r="I36" s="65" t="s">
        <v>50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66"/>
      <c r="B37" s="67" t="s">
        <v>56</v>
      </c>
      <c r="C37" s="36"/>
      <c r="D37" s="36"/>
      <c r="E37" s="36"/>
      <c r="F37" s="36"/>
      <c r="G37" s="36"/>
      <c r="H37" s="37"/>
      <c r="I37" s="68">
        <f>SUM(I31:I36)</f>
        <v>2628.959899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2.75" customHeight="1">
      <c r="A38" s="4"/>
      <c r="B38" s="45"/>
      <c r="C38" s="4"/>
      <c r="D38" s="4"/>
      <c r="E38" s="4"/>
      <c r="F38" s="4"/>
      <c r="G38" s="4"/>
      <c r="H38" s="4"/>
      <c r="I38" s="4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"/>
      <c r="B39" s="63" t="s">
        <v>57</v>
      </c>
      <c r="C39" s="36"/>
      <c r="D39" s="36"/>
      <c r="E39" s="36"/>
      <c r="F39" s="36"/>
      <c r="G39" s="36"/>
      <c r="H39" s="36"/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"/>
      <c r="B40" s="45"/>
      <c r="C40" s="4"/>
      <c r="D40" s="4"/>
      <c r="E40" s="4"/>
      <c r="F40" s="4"/>
      <c r="G40" s="4"/>
      <c r="H40" s="4"/>
      <c r="I40" s="4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52" t="s">
        <v>58</v>
      </c>
      <c r="C41" s="36"/>
      <c r="D41" s="36"/>
      <c r="E41" s="36"/>
      <c r="F41" s="36"/>
      <c r="G41" s="36"/>
      <c r="H41" s="36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61" t="s">
        <v>59</v>
      </c>
      <c r="C42" s="50" t="s">
        <v>60</v>
      </c>
      <c r="D42" s="36"/>
      <c r="E42" s="36"/>
      <c r="F42" s="36"/>
      <c r="G42" s="37"/>
      <c r="H42" s="38" t="s">
        <v>61</v>
      </c>
      <c r="I42" s="64" t="s">
        <v>45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"/>
      <c r="B43" s="61" t="s">
        <v>46</v>
      </c>
      <c r="C43" s="50" t="s">
        <v>62</v>
      </c>
      <c r="D43" s="36"/>
      <c r="E43" s="36"/>
      <c r="F43" s="36"/>
      <c r="G43" s="37"/>
      <c r="H43" s="85">
        <f>'MEMORIA ENCARGOS II'!D27</f>
        <v>0.08333333333</v>
      </c>
      <c r="I43" s="65">
        <f t="shared" ref="I43:I44" si="1">I$37*H43</f>
        <v>219.0799916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"/>
      <c r="B44" s="61" t="s">
        <v>20</v>
      </c>
      <c r="C44" s="50" t="s">
        <v>63</v>
      </c>
      <c r="D44" s="36"/>
      <c r="E44" s="36"/>
      <c r="F44" s="36"/>
      <c r="G44" s="37"/>
      <c r="H44" s="71">
        <v>0.121</v>
      </c>
      <c r="I44" s="65">
        <f t="shared" si="1"/>
        <v>318.1041478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66"/>
      <c r="B45" s="67" t="s">
        <v>56</v>
      </c>
      <c r="C45" s="36"/>
      <c r="D45" s="36"/>
      <c r="E45" s="36"/>
      <c r="F45" s="36"/>
      <c r="G45" s="37"/>
      <c r="H45" s="72">
        <f t="shared" ref="H45:I45" si="2">SUM(H43:H44)</f>
        <v>0.2043333333</v>
      </c>
      <c r="I45" s="68">
        <f t="shared" si="2"/>
        <v>537.1841393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2.75" customHeight="1">
      <c r="A46" s="4"/>
      <c r="B46" s="45"/>
      <c r="C46" s="4"/>
      <c r="D46" s="4"/>
      <c r="E46" s="4"/>
      <c r="F46" s="4"/>
      <c r="G46" s="4"/>
      <c r="H46" s="4"/>
      <c r="I46" s="4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73" t="s">
        <v>64</v>
      </c>
      <c r="C47" s="36"/>
      <c r="D47" s="36"/>
      <c r="E47" s="36"/>
      <c r="F47" s="36"/>
      <c r="G47" s="36"/>
      <c r="H47" s="36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61" t="s">
        <v>65</v>
      </c>
      <c r="C48" s="43" t="s">
        <v>66</v>
      </c>
      <c r="D48" s="36"/>
      <c r="E48" s="36"/>
      <c r="F48" s="36"/>
      <c r="G48" s="37"/>
      <c r="H48" s="38" t="s">
        <v>61</v>
      </c>
      <c r="I48" s="64" t="s">
        <v>45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107" t="s">
        <v>46</v>
      </c>
      <c r="C49" s="108" t="s">
        <v>67</v>
      </c>
      <c r="D49" s="36"/>
      <c r="E49" s="36"/>
      <c r="F49" s="36"/>
      <c r="G49" s="37"/>
      <c r="H49" s="69">
        <f>'MEMORIA ENCARGOS II'!D5</f>
        <v>0.2</v>
      </c>
      <c r="I49" s="65">
        <f t="shared" ref="I49:I56" si="3">(I$37+I$45)*H49</f>
        <v>633.2288077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107" t="s">
        <v>20</v>
      </c>
      <c r="C50" s="108" t="s">
        <v>68</v>
      </c>
      <c r="D50" s="36"/>
      <c r="E50" s="36"/>
      <c r="F50" s="36"/>
      <c r="G50" s="37"/>
      <c r="H50" s="74">
        <f>'MEMORIA ENCARGOS II'!D6</f>
        <v>0.025</v>
      </c>
      <c r="I50" s="65">
        <f t="shared" si="3"/>
        <v>79.15360096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107" t="s">
        <v>23</v>
      </c>
      <c r="C51" s="109" t="s">
        <v>69</v>
      </c>
      <c r="D51" s="36"/>
      <c r="E51" s="36"/>
      <c r="F51" s="36"/>
      <c r="G51" s="37"/>
      <c r="H51" s="74">
        <f>'MEMORIA ENCARGOS II'!D10</f>
        <v>0.06</v>
      </c>
      <c r="I51" s="65">
        <f t="shared" si="3"/>
        <v>189.9686423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107" t="s">
        <v>26</v>
      </c>
      <c r="C52" s="108" t="s">
        <v>70</v>
      </c>
      <c r="D52" s="36"/>
      <c r="E52" s="36"/>
      <c r="F52" s="36"/>
      <c r="G52" s="37"/>
      <c r="H52" s="74">
        <f>'MEMORIA ENCARGOS II'!D15</f>
        <v>0.015</v>
      </c>
      <c r="I52" s="65">
        <f t="shared" si="3"/>
        <v>47.49216057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107" t="s">
        <v>52</v>
      </c>
      <c r="C53" s="108" t="s">
        <v>71</v>
      </c>
      <c r="D53" s="36"/>
      <c r="E53" s="36"/>
      <c r="F53" s="36"/>
      <c r="G53" s="37"/>
      <c r="H53" s="74">
        <f>'MEMORIA ENCARGOS II'!D18</f>
        <v>0.01</v>
      </c>
      <c r="I53" s="65">
        <f t="shared" si="3"/>
        <v>31.66144038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107" t="s">
        <v>54</v>
      </c>
      <c r="C54" s="108" t="s">
        <v>72</v>
      </c>
      <c r="D54" s="36"/>
      <c r="E54" s="36"/>
      <c r="F54" s="36"/>
      <c r="G54" s="37"/>
      <c r="H54" s="74">
        <f>'MEMORIA ENCARGOS II'!D19</f>
        <v>0.006</v>
      </c>
      <c r="I54" s="65">
        <f t="shared" si="3"/>
        <v>18.99686423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107" t="s">
        <v>73</v>
      </c>
      <c r="C55" s="108" t="s">
        <v>74</v>
      </c>
      <c r="D55" s="36"/>
      <c r="E55" s="36"/>
      <c r="F55" s="36"/>
      <c r="G55" s="37"/>
      <c r="H55" s="74">
        <f>'MEMORIA ENCARGOS II'!D20</f>
        <v>0.002</v>
      </c>
      <c r="I55" s="65">
        <f t="shared" si="3"/>
        <v>6.332288077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107" t="s">
        <v>75</v>
      </c>
      <c r="C56" s="108" t="s">
        <v>76</v>
      </c>
      <c r="D56" s="36"/>
      <c r="E56" s="36"/>
      <c r="F56" s="36"/>
      <c r="G56" s="37"/>
      <c r="H56" s="74">
        <f>'MEMORIA ENCARGOS II'!D21</f>
        <v>0.08</v>
      </c>
      <c r="I56" s="65">
        <f t="shared" si="3"/>
        <v>253.2915231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66"/>
      <c r="B57" s="110" t="s">
        <v>56</v>
      </c>
      <c r="C57" s="36"/>
      <c r="D57" s="36"/>
      <c r="E57" s="36"/>
      <c r="F57" s="36"/>
      <c r="G57" s="37"/>
      <c r="H57" s="72">
        <f t="shared" ref="H57:I57" si="4">SUM(H49:H56)</f>
        <v>0.398</v>
      </c>
      <c r="I57" s="68">
        <f t="shared" si="4"/>
        <v>1260.125327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2.75" customHeight="1">
      <c r="A58" s="4"/>
      <c r="B58" s="45"/>
      <c r="C58" s="4"/>
      <c r="D58" s="4"/>
      <c r="E58" s="4"/>
      <c r="F58" s="4"/>
      <c r="G58" s="4"/>
      <c r="H58" s="4"/>
      <c r="I58" s="4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73" t="s">
        <v>77</v>
      </c>
      <c r="C59" s="36"/>
      <c r="D59" s="36"/>
      <c r="E59" s="36"/>
      <c r="F59" s="36"/>
      <c r="G59" s="36"/>
      <c r="H59" s="36"/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61" t="s">
        <v>78</v>
      </c>
      <c r="C60" s="43" t="s">
        <v>79</v>
      </c>
      <c r="D60" s="36"/>
      <c r="E60" s="36"/>
      <c r="F60" s="36"/>
      <c r="G60" s="36"/>
      <c r="H60" s="37"/>
      <c r="I60" s="84" t="s">
        <v>45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61" t="s">
        <v>46</v>
      </c>
      <c r="C61" s="50" t="s">
        <v>153</v>
      </c>
      <c r="D61" s="36"/>
      <c r="E61" s="36"/>
      <c r="F61" s="36"/>
      <c r="G61" s="36"/>
      <c r="H61" s="37"/>
      <c r="I61" s="65">
        <f>'MEMORIA AUXILIOS I'!I26</f>
        <v>90.08716667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61" t="s">
        <v>20</v>
      </c>
      <c r="C62" s="50" t="s">
        <v>81</v>
      </c>
      <c r="D62" s="36"/>
      <c r="E62" s="36"/>
      <c r="F62" s="36"/>
      <c r="G62" s="36"/>
      <c r="H62" s="37"/>
      <c r="I62" s="65">
        <f>'MEMORIA AUXILIOS I'!G34</f>
        <v>388.725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61" t="s">
        <v>23</v>
      </c>
      <c r="C63" s="50" t="s">
        <v>82</v>
      </c>
      <c r="D63" s="36"/>
      <c r="E63" s="36"/>
      <c r="F63" s="36"/>
      <c r="G63" s="36"/>
      <c r="H63" s="37"/>
      <c r="I63" s="65">
        <v>12.42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61" t="s">
        <v>26</v>
      </c>
      <c r="C64" s="50" t="s">
        <v>83</v>
      </c>
      <c r="D64" s="36"/>
      <c r="E64" s="36"/>
      <c r="F64" s="36"/>
      <c r="G64" s="36"/>
      <c r="H64" s="37"/>
      <c r="I64" s="65">
        <v>12.17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61" t="s">
        <v>52</v>
      </c>
      <c r="C65" s="50" t="s">
        <v>84</v>
      </c>
      <c r="D65" s="36"/>
      <c r="E65" s="36"/>
      <c r="F65" s="36"/>
      <c r="G65" s="36"/>
      <c r="H65" s="37"/>
      <c r="I65" s="65">
        <v>27.0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66"/>
      <c r="B66" s="67" t="s">
        <v>56</v>
      </c>
      <c r="C66" s="36"/>
      <c r="D66" s="36"/>
      <c r="E66" s="36"/>
      <c r="F66" s="36"/>
      <c r="G66" s="36"/>
      <c r="H66" s="37"/>
      <c r="I66" s="68">
        <f>SUM(I61:I65)</f>
        <v>530.4021667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2.75" customHeight="1">
      <c r="A67" s="4"/>
      <c r="B67" s="45"/>
      <c r="C67" s="4"/>
      <c r="D67" s="4"/>
      <c r="E67" s="4"/>
      <c r="F67" s="4"/>
      <c r="G67" s="4"/>
      <c r="H67" s="4"/>
      <c r="I67" s="4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52" t="s">
        <v>85</v>
      </c>
      <c r="C68" s="36"/>
      <c r="D68" s="36"/>
      <c r="E68" s="36"/>
      <c r="F68" s="36"/>
      <c r="G68" s="36"/>
      <c r="H68" s="36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61">
        <v>2.0</v>
      </c>
      <c r="C69" s="43" t="s">
        <v>86</v>
      </c>
      <c r="D69" s="36"/>
      <c r="E69" s="36"/>
      <c r="F69" s="36"/>
      <c r="G69" s="36"/>
      <c r="H69" s="37"/>
      <c r="I69" s="64" t="s">
        <v>45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61" t="s">
        <v>59</v>
      </c>
      <c r="C70" s="50" t="s">
        <v>60</v>
      </c>
      <c r="D70" s="36"/>
      <c r="E70" s="36"/>
      <c r="F70" s="36"/>
      <c r="G70" s="36"/>
      <c r="H70" s="37"/>
      <c r="I70" s="70">
        <f>I45</f>
        <v>537.1841393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61" t="s">
        <v>65</v>
      </c>
      <c r="C71" s="50" t="s">
        <v>66</v>
      </c>
      <c r="D71" s="36"/>
      <c r="E71" s="36"/>
      <c r="F71" s="36"/>
      <c r="G71" s="36"/>
      <c r="H71" s="37"/>
      <c r="I71" s="70">
        <f>I57</f>
        <v>1260.125327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61" t="s">
        <v>78</v>
      </c>
      <c r="C72" s="50" t="s">
        <v>79</v>
      </c>
      <c r="D72" s="36"/>
      <c r="E72" s="36"/>
      <c r="F72" s="36"/>
      <c r="G72" s="36"/>
      <c r="H72" s="37"/>
      <c r="I72" s="79">
        <f>I66</f>
        <v>530.4021667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66"/>
      <c r="B73" s="67" t="s">
        <v>56</v>
      </c>
      <c r="C73" s="36"/>
      <c r="D73" s="36"/>
      <c r="E73" s="36"/>
      <c r="F73" s="36"/>
      <c r="G73" s="36"/>
      <c r="H73" s="37"/>
      <c r="I73" s="77">
        <f>SUM(I70:I72)</f>
        <v>2327.711633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2.75" customHeight="1">
      <c r="A74" s="4"/>
      <c r="B74" s="45"/>
      <c r="C74" s="4"/>
      <c r="D74" s="4"/>
      <c r="E74" s="4"/>
      <c r="F74" s="4"/>
      <c r="G74" s="4"/>
      <c r="H74" s="4"/>
      <c r="I74" s="4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63" t="s">
        <v>87</v>
      </c>
      <c r="C75" s="36"/>
      <c r="D75" s="36"/>
      <c r="E75" s="36"/>
      <c r="F75" s="36"/>
      <c r="G75" s="36"/>
      <c r="H75" s="36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5"/>
      <c r="C76" s="4"/>
      <c r="D76" s="4"/>
      <c r="E76" s="4"/>
      <c r="F76" s="4"/>
      <c r="G76" s="4"/>
      <c r="H76" s="4"/>
      <c r="I76" s="4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61">
        <v>3.0</v>
      </c>
      <c r="C77" s="43" t="s">
        <v>88</v>
      </c>
      <c r="D77" s="36"/>
      <c r="E77" s="36"/>
      <c r="F77" s="36"/>
      <c r="G77" s="37"/>
      <c r="H77" s="83" t="s">
        <v>61</v>
      </c>
      <c r="I77" s="84" t="s">
        <v>45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61" t="s">
        <v>46</v>
      </c>
      <c r="C78" s="50" t="s">
        <v>89</v>
      </c>
      <c r="D78" s="36"/>
      <c r="E78" s="36"/>
      <c r="F78" s="36"/>
      <c r="G78" s="37"/>
      <c r="H78" s="80">
        <f>'MEMORIA ENCARGOS II'!D39</f>
        <v>0.004166666667</v>
      </c>
      <c r="I78" s="65">
        <f t="shared" ref="I78:I83" si="5">I$37*H78</f>
        <v>10.95399958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61" t="s">
        <v>20</v>
      </c>
      <c r="C79" s="50" t="s">
        <v>90</v>
      </c>
      <c r="D79" s="36"/>
      <c r="E79" s="36"/>
      <c r="F79" s="36"/>
      <c r="G79" s="37"/>
      <c r="H79" s="81">
        <f>'MEMORIA ENCARGOS II'!D43</f>
        <v>0.0003333333333</v>
      </c>
      <c r="I79" s="65">
        <f t="shared" si="5"/>
        <v>0.8763199663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61" t="s">
        <v>23</v>
      </c>
      <c r="C80" s="50" t="s">
        <v>91</v>
      </c>
      <c r="D80" s="36"/>
      <c r="E80" s="36"/>
      <c r="F80" s="36"/>
      <c r="G80" s="37"/>
      <c r="H80" s="80">
        <f>'MEMORIA ENCARGOS II'!D44</f>
        <v>0.0435</v>
      </c>
      <c r="I80" s="65">
        <f t="shared" si="5"/>
        <v>114.3597556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61" t="s">
        <v>26</v>
      </c>
      <c r="C81" s="50" t="s">
        <v>92</v>
      </c>
      <c r="D81" s="36"/>
      <c r="E81" s="36"/>
      <c r="F81" s="36"/>
      <c r="G81" s="37"/>
      <c r="H81" s="82">
        <f>'MEMORIA ENCARGOS II'!D47</f>
        <v>0.01944444444</v>
      </c>
      <c r="I81" s="65">
        <f t="shared" si="5"/>
        <v>51.1186647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61" t="s">
        <v>52</v>
      </c>
      <c r="C82" s="50" t="s">
        <v>93</v>
      </c>
      <c r="D82" s="36"/>
      <c r="E82" s="36"/>
      <c r="F82" s="36"/>
      <c r="G82" s="37"/>
      <c r="H82" s="80">
        <f>'MEMORIA ENCARGOS II'!D49</f>
        <v>0.005638888889</v>
      </c>
      <c r="I82" s="65">
        <f t="shared" si="5"/>
        <v>14.82441276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61" t="s">
        <v>54</v>
      </c>
      <c r="C83" s="50" t="s">
        <v>94</v>
      </c>
      <c r="D83" s="36"/>
      <c r="E83" s="36"/>
      <c r="F83" s="36"/>
      <c r="G83" s="37"/>
      <c r="H83" s="80">
        <f>'MEMORIA ENCARGOS II'!D51</f>
        <v>0.0065</v>
      </c>
      <c r="I83" s="65">
        <f t="shared" si="5"/>
        <v>17.08823934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66"/>
      <c r="B84" s="67" t="s">
        <v>56</v>
      </c>
      <c r="C84" s="36"/>
      <c r="D84" s="36"/>
      <c r="E84" s="36"/>
      <c r="F84" s="36"/>
      <c r="G84" s="37"/>
      <c r="H84" s="72">
        <f t="shared" ref="H84:I84" si="6">SUM(H78:H83)</f>
        <v>0.07958333333</v>
      </c>
      <c r="I84" s="68">
        <f t="shared" si="6"/>
        <v>209.221392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2.75" customHeight="1">
      <c r="A85" s="4"/>
      <c r="B85" s="45"/>
      <c r="C85" s="4"/>
      <c r="D85" s="4"/>
      <c r="E85" s="4"/>
      <c r="F85" s="4"/>
      <c r="G85" s="4"/>
      <c r="H85" s="4"/>
      <c r="I85" s="4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52" t="s">
        <v>95</v>
      </c>
      <c r="C86" s="36"/>
      <c r="D86" s="36"/>
      <c r="E86" s="36"/>
      <c r="F86" s="36"/>
      <c r="G86" s="36"/>
      <c r="H86" s="36"/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5"/>
      <c r="C87" s="4"/>
      <c r="D87" s="4"/>
      <c r="E87" s="4"/>
      <c r="F87" s="4"/>
      <c r="G87" s="4"/>
      <c r="H87" s="4"/>
      <c r="I87" s="4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73" t="s">
        <v>96</v>
      </c>
      <c r="C88" s="36"/>
      <c r="D88" s="36"/>
      <c r="E88" s="36"/>
      <c r="F88" s="36"/>
      <c r="G88" s="36"/>
      <c r="H88" s="36"/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61" t="s">
        <v>97</v>
      </c>
      <c r="C89" s="43" t="s">
        <v>98</v>
      </c>
      <c r="D89" s="36"/>
      <c r="E89" s="36"/>
      <c r="F89" s="36"/>
      <c r="G89" s="37"/>
      <c r="H89" s="38" t="s">
        <v>61</v>
      </c>
      <c r="I89" s="64" t="s">
        <v>45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61" t="s">
        <v>46</v>
      </c>
      <c r="C90" s="50" t="s">
        <v>99</v>
      </c>
      <c r="D90" s="36"/>
      <c r="E90" s="36"/>
      <c r="F90" s="36"/>
      <c r="G90" s="37"/>
      <c r="H90" s="69">
        <f>'MEMORIA ENCARGOS II'!D55</f>
        <v>0.0162</v>
      </c>
      <c r="I90" s="70">
        <f t="shared" ref="I90:I95" si="7">I$37*H90</f>
        <v>42.58915036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61" t="s">
        <v>20</v>
      </c>
      <c r="C91" s="50" t="s">
        <v>100</v>
      </c>
      <c r="D91" s="36"/>
      <c r="E91" s="36"/>
      <c r="F91" s="36"/>
      <c r="G91" s="37"/>
      <c r="H91" s="69">
        <f>'MEMORIA ENCARGOS II'!D57</f>
        <v>0.002777777778</v>
      </c>
      <c r="I91" s="70">
        <f t="shared" si="7"/>
        <v>7.302666386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61" t="s">
        <v>23</v>
      </c>
      <c r="C92" s="50" t="s">
        <v>101</v>
      </c>
      <c r="D92" s="36"/>
      <c r="E92" s="36"/>
      <c r="F92" s="36"/>
      <c r="G92" s="37"/>
      <c r="H92" s="69">
        <f>'MEMORIA ENCARGOS II'!D60</f>
        <v>0.0008</v>
      </c>
      <c r="I92" s="70">
        <f t="shared" si="7"/>
        <v>2.103167919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61" t="s">
        <v>26</v>
      </c>
      <c r="C93" s="50" t="s">
        <v>102</v>
      </c>
      <c r="D93" s="36"/>
      <c r="E93" s="36"/>
      <c r="F93" s="36"/>
      <c r="G93" s="37"/>
      <c r="H93" s="69">
        <f>'MEMORIA ENCARGOS II'!D62</f>
        <v>0.0025</v>
      </c>
      <c r="I93" s="70">
        <f t="shared" si="7"/>
        <v>6.572399747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61" t="s">
        <v>52</v>
      </c>
      <c r="C94" s="50" t="s">
        <v>103</v>
      </c>
      <c r="D94" s="36"/>
      <c r="E94" s="36"/>
      <c r="F94" s="36"/>
      <c r="G94" s="37"/>
      <c r="H94" s="69">
        <f>'MEMORIA ENCARGOS II'!D68</f>
        <v>0.0006</v>
      </c>
      <c r="I94" s="70">
        <f t="shared" si="7"/>
        <v>1.577375939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61" t="s">
        <v>54</v>
      </c>
      <c r="C95" s="50" t="s">
        <v>104</v>
      </c>
      <c r="D95" s="36"/>
      <c r="E95" s="36"/>
      <c r="F95" s="36"/>
      <c r="G95" s="37"/>
      <c r="H95" s="69">
        <f>'MEMORIA ENCARGOS II'!D71</f>
        <v>0.0166</v>
      </c>
      <c r="I95" s="70">
        <f t="shared" si="7"/>
        <v>43.64073432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66"/>
      <c r="B96" s="67" t="s">
        <v>56</v>
      </c>
      <c r="C96" s="36"/>
      <c r="D96" s="36"/>
      <c r="E96" s="36"/>
      <c r="F96" s="36"/>
      <c r="G96" s="37"/>
      <c r="H96" s="86">
        <f t="shared" ref="H96:I96" si="8">SUM(H90:H95)</f>
        <v>0.03947777778</v>
      </c>
      <c r="I96" s="77">
        <f t="shared" si="8"/>
        <v>103.7854947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2.75" customHeight="1">
      <c r="A97" s="4"/>
      <c r="B97" s="45"/>
      <c r="C97" s="4"/>
      <c r="D97" s="4"/>
      <c r="E97" s="4"/>
      <c r="F97" s="4"/>
      <c r="G97" s="4"/>
      <c r="H97" s="4"/>
      <c r="I97" s="4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73" t="s">
        <v>105</v>
      </c>
      <c r="C98" s="36"/>
      <c r="D98" s="36"/>
      <c r="E98" s="36"/>
      <c r="F98" s="36"/>
      <c r="G98" s="36"/>
      <c r="H98" s="36"/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61" t="s">
        <v>106</v>
      </c>
      <c r="C99" s="43" t="s">
        <v>107</v>
      </c>
      <c r="D99" s="36"/>
      <c r="E99" s="36"/>
      <c r="F99" s="36"/>
      <c r="G99" s="37"/>
      <c r="H99" s="38"/>
      <c r="I99" s="64" t="s">
        <v>45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61" t="s">
        <v>46</v>
      </c>
      <c r="C100" s="50" t="s">
        <v>108</v>
      </c>
      <c r="D100" s="36"/>
      <c r="E100" s="36"/>
      <c r="F100" s="36"/>
      <c r="G100" s="37"/>
      <c r="H100" s="69"/>
      <c r="I100" s="70">
        <f>'MEMORIA AUXILIOS I'!I19</f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66"/>
      <c r="B101" s="67" t="s">
        <v>56</v>
      </c>
      <c r="C101" s="36"/>
      <c r="D101" s="36"/>
      <c r="E101" s="36"/>
      <c r="F101" s="36"/>
      <c r="G101" s="37"/>
      <c r="H101" s="76"/>
      <c r="I101" s="77">
        <f>SUM(I100)</f>
        <v>0</v>
      </c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2.75" customHeight="1">
      <c r="A102" s="4"/>
      <c r="B102" s="45"/>
      <c r="C102" s="4"/>
      <c r="D102" s="4"/>
      <c r="E102" s="4"/>
      <c r="F102" s="4"/>
      <c r="G102" s="4"/>
      <c r="H102" s="4"/>
      <c r="I102" s="4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52" t="s">
        <v>109</v>
      </c>
      <c r="C103" s="36"/>
      <c r="D103" s="36"/>
      <c r="E103" s="36"/>
      <c r="F103" s="36"/>
      <c r="G103" s="36"/>
      <c r="H103" s="36"/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61">
        <v>4.0</v>
      </c>
      <c r="C104" s="43" t="s">
        <v>110</v>
      </c>
      <c r="D104" s="36"/>
      <c r="E104" s="36"/>
      <c r="F104" s="36"/>
      <c r="G104" s="36"/>
      <c r="H104" s="37"/>
      <c r="I104" s="64" t="s">
        <v>45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61" t="s">
        <v>97</v>
      </c>
      <c r="C105" s="50" t="s">
        <v>111</v>
      </c>
      <c r="D105" s="36"/>
      <c r="E105" s="36"/>
      <c r="F105" s="36"/>
      <c r="G105" s="36"/>
      <c r="H105" s="37"/>
      <c r="I105" s="70">
        <f>I96</f>
        <v>103.7854947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61" t="s">
        <v>106</v>
      </c>
      <c r="C106" s="50" t="s">
        <v>107</v>
      </c>
      <c r="D106" s="36"/>
      <c r="E106" s="36"/>
      <c r="F106" s="36"/>
      <c r="G106" s="36"/>
      <c r="H106" s="37"/>
      <c r="I106" s="70">
        <f>I101</f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66"/>
      <c r="B107" s="67" t="s">
        <v>56</v>
      </c>
      <c r="C107" s="36"/>
      <c r="D107" s="36"/>
      <c r="E107" s="36"/>
      <c r="F107" s="36"/>
      <c r="G107" s="36"/>
      <c r="H107" s="37"/>
      <c r="I107" s="77">
        <f>SUM(I105:I106)</f>
        <v>103.7854947</v>
      </c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2.75" customHeight="1">
      <c r="A108" s="4"/>
      <c r="B108" s="45"/>
      <c r="C108" s="45"/>
      <c r="D108" s="45"/>
      <c r="E108" s="45"/>
      <c r="F108" s="45"/>
      <c r="G108" s="45"/>
      <c r="H108" s="45"/>
      <c r="I108" s="8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52" t="s">
        <v>112</v>
      </c>
      <c r="C109" s="36"/>
      <c r="D109" s="36"/>
      <c r="E109" s="36"/>
      <c r="F109" s="36"/>
      <c r="G109" s="36"/>
      <c r="H109" s="36"/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5"/>
      <c r="C110" s="4"/>
      <c r="D110" s="4"/>
      <c r="E110" s="4"/>
      <c r="F110" s="4"/>
      <c r="G110" s="4"/>
      <c r="H110" s="4"/>
      <c r="I110" s="4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61">
        <v>5.0</v>
      </c>
      <c r="C111" s="43" t="s">
        <v>113</v>
      </c>
      <c r="D111" s="36"/>
      <c r="E111" s="36"/>
      <c r="F111" s="36"/>
      <c r="G111" s="36"/>
      <c r="H111" s="37"/>
      <c r="I111" s="64" t="s">
        <v>45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61" t="s">
        <v>46</v>
      </c>
      <c r="C112" s="50" t="s">
        <v>114</v>
      </c>
      <c r="D112" s="36"/>
      <c r="E112" s="36"/>
      <c r="F112" s="36"/>
      <c r="G112" s="36"/>
      <c r="H112" s="37"/>
      <c r="I112" s="65">
        <f>'MEMORIA CUSTOS'!H15</f>
        <v>63.14166667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61" t="s">
        <v>20</v>
      </c>
      <c r="C113" s="50" t="s">
        <v>115</v>
      </c>
      <c r="D113" s="36"/>
      <c r="E113" s="36"/>
      <c r="F113" s="36"/>
      <c r="G113" s="36"/>
      <c r="H113" s="37"/>
      <c r="I113" s="88">
        <f>'MEMORIA CUSTOS'!H25</f>
        <v>9.809166667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61" t="s">
        <v>23</v>
      </c>
      <c r="C114" s="50" t="s">
        <v>116</v>
      </c>
      <c r="D114" s="36"/>
      <c r="E114" s="36"/>
      <c r="F114" s="36"/>
      <c r="G114" s="36"/>
      <c r="H114" s="37"/>
      <c r="I114" s="65">
        <f>'MEMORIA CUSTOS'!H34</f>
        <v>6.763958333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61" t="s">
        <v>26</v>
      </c>
      <c r="C115" s="50" t="s">
        <v>55</v>
      </c>
      <c r="D115" s="36"/>
      <c r="E115" s="36"/>
      <c r="F115" s="36"/>
      <c r="G115" s="36"/>
      <c r="H115" s="37"/>
      <c r="I115" s="6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66"/>
      <c r="B116" s="67" t="s">
        <v>56</v>
      </c>
      <c r="C116" s="36"/>
      <c r="D116" s="36"/>
      <c r="E116" s="36"/>
      <c r="F116" s="36"/>
      <c r="G116" s="36"/>
      <c r="H116" s="37"/>
      <c r="I116" s="68">
        <f>SUM(I112:I115)</f>
        <v>79.71479167</v>
      </c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2.75" customHeight="1">
      <c r="A117" s="4"/>
      <c r="B117" s="45"/>
      <c r="C117" s="4"/>
      <c r="D117" s="4"/>
      <c r="E117" s="4"/>
      <c r="F117" s="4"/>
      <c r="G117" s="4"/>
      <c r="H117" s="4"/>
      <c r="I117" s="4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52" t="s">
        <v>117</v>
      </c>
      <c r="C118" s="36"/>
      <c r="D118" s="36"/>
      <c r="E118" s="36"/>
      <c r="F118" s="36"/>
      <c r="G118" s="36"/>
      <c r="H118" s="36"/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5"/>
      <c r="C119" s="4"/>
      <c r="D119" s="4"/>
      <c r="E119" s="4"/>
      <c r="F119" s="4"/>
      <c r="G119" s="4"/>
      <c r="H119" s="4"/>
      <c r="I119" s="4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61">
        <v>6.0</v>
      </c>
      <c r="C120" s="43" t="s">
        <v>118</v>
      </c>
      <c r="D120" s="36"/>
      <c r="E120" s="36"/>
      <c r="F120" s="36"/>
      <c r="G120" s="37"/>
      <c r="H120" s="38" t="s">
        <v>61</v>
      </c>
      <c r="I120" s="64" t="s">
        <v>45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61" t="s">
        <v>46</v>
      </c>
      <c r="C121" s="50" t="s">
        <v>119</v>
      </c>
      <c r="D121" s="36"/>
      <c r="E121" s="36"/>
      <c r="F121" s="36"/>
      <c r="G121" s="37"/>
      <c r="H121" s="89">
        <f>'MEMORIA ENCARGOS II'!D76</f>
        <v>0.06</v>
      </c>
      <c r="I121" s="70">
        <f>I142*H121</f>
        <v>320.9635926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61" t="s">
        <v>20</v>
      </c>
      <c r="C122" s="50" t="s">
        <v>120</v>
      </c>
      <c r="D122" s="36"/>
      <c r="E122" s="36"/>
      <c r="F122" s="36"/>
      <c r="G122" s="37"/>
      <c r="H122" s="89">
        <f>'MEMORIA ENCARGOS II'!D77</f>
        <v>0.0679</v>
      </c>
      <c r="I122" s="70">
        <f>(I142+I121)*H122</f>
        <v>385.0172269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61"/>
      <c r="C123" s="90" t="s">
        <v>121</v>
      </c>
      <c r="D123" s="36"/>
      <c r="E123" s="36"/>
      <c r="F123" s="36"/>
      <c r="G123" s="37"/>
      <c r="H123" s="91">
        <f t="shared" ref="H123:I123" si="9">SUM(H121:H122)</f>
        <v>0.1279</v>
      </c>
      <c r="I123" s="92">
        <f t="shared" si="9"/>
        <v>705.9808196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61" t="s">
        <v>23</v>
      </c>
      <c r="C124" s="43" t="s">
        <v>122</v>
      </c>
      <c r="D124" s="36"/>
      <c r="E124" s="36"/>
      <c r="F124" s="36"/>
      <c r="G124" s="37"/>
      <c r="H124" s="76"/>
      <c r="I124" s="70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61"/>
      <c r="C125" s="50" t="s">
        <v>154</v>
      </c>
      <c r="D125" s="36"/>
      <c r="E125" s="36"/>
      <c r="F125" s="36"/>
      <c r="G125" s="37"/>
      <c r="H125" s="69"/>
      <c r="I125" s="70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61"/>
      <c r="C126" s="50" t="s">
        <v>124</v>
      </c>
      <c r="D126" s="36"/>
      <c r="E126" s="36"/>
      <c r="F126" s="36"/>
      <c r="G126" s="37"/>
      <c r="H126" s="89">
        <f>'MEMORIA ENCARGOS II'!D80</f>
        <v>0.0065</v>
      </c>
      <c r="I126" s="70">
        <f t="shared" ref="I126:I130" si="10">$I$144*H126</f>
        <v>43.08695259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61"/>
      <c r="C127" s="50" t="s">
        <v>125</v>
      </c>
      <c r="D127" s="36"/>
      <c r="E127" s="36"/>
      <c r="F127" s="36"/>
      <c r="G127" s="37"/>
      <c r="H127" s="89">
        <f>'MEMORIA ENCARGOS II'!D81</f>
        <v>0.03</v>
      </c>
      <c r="I127" s="70">
        <f t="shared" si="10"/>
        <v>198.8628581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61"/>
      <c r="C128" s="50" t="s">
        <v>126</v>
      </c>
      <c r="D128" s="36"/>
      <c r="E128" s="36"/>
      <c r="F128" s="36"/>
      <c r="G128" s="37"/>
      <c r="H128" s="69">
        <v>0.0</v>
      </c>
      <c r="I128" s="70">
        <f t="shared" si="10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61"/>
      <c r="C129" s="50" t="s">
        <v>127</v>
      </c>
      <c r="D129" s="36"/>
      <c r="E129" s="36"/>
      <c r="F129" s="36"/>
      <c r="G129" s="37"/>
      <c r="H129" s="69"/>
      <c r="I129" s="70">
        <f t="shared" si="10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61"/>
      <c r="C130" s="50" t="s">
        <v>128</v>
      </c>
      <c r="D130" s="36"/>
      <c r="E130" s="36"/>
      <c r="F130" s="36"/>
      <c r="G130" s="37"/>
      <c r="H130" s="69">
        <f>'MEMORIA ENCARGOS II'!D84</f>
        <v>0.05</v>
      </c>
      <c r="I130" s="70">
        <f t="shared" si="10"/>
        <v>331.4380969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3"/>
      <c r="C131" s="90" t="s">
        <v>129</v>
      </c>
      <c r="D131" s="36"/>
      <c r="E131" s="36"/>
      <c r="F131" s="36"/>
      <c r="G131" s="37"/>
      <c r="H131" s="91">
        <f>SUM(H125:H130)</f>
        <v>0.0865</v>
      </c>
      <c r="I131" s="93">
        <f>((I142+I123)/(1-H131))*H131</f>
        <v>573.3879076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66"/>
      <c r="B132" s="67" t="s">
        <v>130</v>
      </c>
      <c r="C132" s="36"/>
      <c r="D132" s="36"/>
      <c r="E132" s="36"/>
      <c r="F132" s="36"/>
      <c r="G132" s="37"/>
      <c r="H132" s="76">
        <f t="shared" ref="H132:I132" si="11">H123+H131</f>
        <v>0.2144</v>
      </c>
      <c r="I132" s="77">
        <f t="shared" si="11"/>
        <v>1279.368727</v>
      </c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2.75" customHeight="1">
      <c r="A133" s="4"/>
      <c r="B133" s="45"/>
      <c r="C133" s="4"/>
      <c r="D133" s="4"/>
      <c r="E133" s="4"/>
      <c r="F133" s="4"/>
      <c r="G133" s="4"/>
      <c r="H133" s="4"/>
      <c r="I133" s="4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52" t="s">
        <v>131</v>
      </c>
      <c r="C134" s="36"/>
      <c r="D134" s="36"/>
      <c r="E134" s="36"/>
      <c r="F134" s="36"/>
      <c r="G134" s="36"/>
      <c r="H134" s="36"/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5"/>
      <c r="C135" s="4"/>
      <c r="D135" s="4"/>
      <c r="E135" s="4"/>
      <c r="F135" s="4"/>
      <c r="G135" s="4"/>
      <c r="H135" s="4"/>
      <c r="I135" s="9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3" t="s">
        <v>132</v>
      </c>
      <c r="C136" s="36"/>
      <c r="D136" s="36"/>
      <c r="E136" s="36"/>
      <c r="F136" s="36"/>
      <c r="G136" s="36"/>
      <c r="H136" s="37"/>
      <c r="I136" s="95" t="s">
        <v>45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61" t="s">
        <v>46</v>
      </c>
      <c r="C137" s="50" t="s">
        <v>43</v>
      </c>
      <c r="D137" s="36"/>
      <c r="E137" s="36"/>
      <c r="F137" s="36"/>
      <c r="G137" s="36"/>
      <c r="H137" s="37"/>
      <c r="I137" s="79">
        <f>I37</f>
        <v>2628.959899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61" t="s">
        <v>20</v>
      </c>
      <c r="C138" s="50" t="s">
        <v>57</v>
      </c>
      <c r="D138" s="36"/>
      <c r="E138" s="36"/>
      <c r="F138" s="36"/>
      <c r="G138" s="36"/>
      <c r="H138" s="37"/>
      <c r="I138" s="79">
        <f>I73</f>
        <v>2327.711633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61" t="s">
        <v>23</v>
      </c>
      <c r="C139" s="50" t="s">
        <v>87</v>
      </c>
      <c r="D139" s="36"/>
      <c r="E139" s="36"/>
      <c r="F139" s="36"/>
      <c r="G139" s="36"/>
      <c r="H139" s="37"/>
      <c r="I139" s="79">
        <f>I84</f>
        <v>209.221392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61" t="s">
        <v>26</v>
      </c>
      <c r="C140" s="50" t="s">
        <v>95</v>
      </c>
      <c r="D140" s="36"/>
      <c r="E140" s="36"/>
      <c r="F140" s="36"/>
      <c r="G140" s="36"/>
      <c r="H140" s="37"/>
      <c r="I140" s="79">
        <f>I107</f>
        <v>103.7854947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61" t="s">
        <v>52</v>
      </c>
      <c r="C141" s="50" t="s">
        <v>112</v>
      </c>
      <c r="D141" s="36"/>
      <c r="E141" s="36"/>
      <c r="F141" s="36"/>
      <c r="G141" s="36"/>
      <c r="H141" s="37"/>
      <c r="I141" s="79">
        <f>I116</f>
        <v>79.71479167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90" t="s">
        <v>133</v>
      </c>
      <c r="C142" s="36"/>
      <c r="D142" s="36"/>
      <c r="E142" s="36"/>
      <c r="F142" s="36"/>
      <c r="G142" s="36"/>
      <c r="H142" s="37"/>
      <c r="I142" s="96">
        <f>SUM(I137:I141)</f>
        <v>5349.39321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61" t="s">
        <v>54</v>
      </c>
      <c r="C143" s="50" t="s">
        <v>134</v>
      </c>
      <c r="D143" s="36"/>
      <c r="E143" s="36"/>
      <c r="F143" s="36"/>
      <c r="G143" s="36"/>
      <c r="H143" s="37"/>
      <c r="I143" s="79">
        <f>I132</f>
        <v>1279.368727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66"/>
      <c r="B144" s="67" t="s">
        <v>135</v>
      </c>
      <c r="C144" s="36"/>
      <c r="D144" s="36"/>
      <c r="E144" s="36"/>
      <c r="F144" s="36"/>
      <c r="G144" s="36"/>
      <c r="H144" s="37"/>
      <c r="I144" s="97">
        <f>I142+I143</f>
        <v>6628.761938</v>
      </c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2.75" customHeight="1">
      <c r="A145" s="23"/>
      <c r="B145" s="45"/>
      <c r="C145" s="4"/>
      <c r="D145" s="4"/>
      <c r="E145" s="4"/>
      <c r="F145" s="4"/>
      <c r="G145" s="4"/>
      <c r="H145" s="4"/>
      <c r="I145" s="4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ht="12.75" customHeight="1">
      <c r="A146" s="31"/>
      <c r="B146" s="52" t="s">
        <v>136</v>
      </c>
      <c r="C146" s="36"/>
      <c r="D146" s="36"/>
      <c r="E146" s="36"/>
      <c r="F146" s="36"/>
      <c r="G146" s="36"/>
      <c r="H146" s="36"/>
      <c r="I146" s="37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2.75" customHeight="1">
      <c r="A147" s="4"/>
      <c r="B147" s="45"/>
      <c r="C147" s="4"/>
      <c r="D147" s="4"/>
      <c r="E147" s="4"/>
      <c r="F147" s="4"/>
      <c r="G147" s="4"/>
      <c r="H147" s="4"/>
      <c r="I147" s="4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73" t="s">
        <v>137</v>
      </c>
      <c r="C148" s="36"/>
      <c r="D148" s="37"/>
      <c r="E148" s="98" t="s">
        <v>138</v>
      </c>
      <c r="F148" s="98" t="s">
        <v>139</v>
      </c>
      <c r="G148" s="98" t="s">
        <v>140</v>
      </c>
      <c r="H148" s="98" t="s">
        <v>141</v>
      </c>
      <c r="I148" s="99" t="s">
        <v>142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24.0" customHeight="1">
      <c r="A149" s="4"/>
      <c r="B149" s="38" t="s">
        <v>143</v>
      </c>
      <c r="C149" s="56" t="str">
        <f>B16</f>
        <v>Vigilância Desarmada Noturno 12 X 36</v>
      </c>
      <c r="D149" s="37"/>
      <c r="E149" s="100">
        <f>ROUND(I144,2)</f>
        <v>6628.76</v>
      </c>
      <c r="F149" s="38">
        <v>2.0</v>
      </c>
      <c r="G149" s="100">
        <f>E149*F149</f>
        <v>13257.52</v>
      </c>
      <c r="H149" s="101">
        <f>F16</f>
        <v>2</v>
      </c>
      <c r="I149" s="79">
        <f>G149*H149</f>
        <v>26515.04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3" t="s">
        <v>144</v>
      </c>
      <c r="C150" s="36"/>
      <c r="D150" s="36"/>
      <c r="E150" s="36"/>
      <c r="F150" s="36"/>
      <c r="G150" s="36"/>
      <c r="H150" s="37"/>
      <c r="I150" s="79">
        <f>I149</f>
        <v>26515.04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5"/>
      <c r="C151" s="4"/>
      <c r="D151" s="4"/>
      <c r="E151" s="4"/>
      <c r="F151" s="4"/>
      <c r="G151" s="4"/>
      <c r="H151" s="4"/>
      <c r="I151" s="4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102" t="s">
        <v>145</v>
      </c>
      <c r="C152" s="103"/>
      <c r="D152" s="103"/>
      <c r="E152" s="103"/>
      <c r="F152" s="103"/>
      <c r="G152" s="103"/>
      <c r="H152" s="103"/>
      <c r="I152" s="10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5"/>
      <c r="C153" s="4"/>
      <c r="D153" s="4"/>
      <c r="E153" s="4"/>
      <c r="F153" s="4"/>
      <c r="G153" s="4"/>
      <c r="H153" s="4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52" t="s">
        <v>146</v>
      </c>
      <c r="C154" s="36"/>
      <c r="D154" s="36"/>
      <c r="E154" s="36"/>
      <c r="F154" s="36"/>
      <c r="G154" s="36"/>
      <c r="H154" s="36"/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3" t="s">
        <v>147</v>
      </c>
      <c r="C155" s="36"/>
      <c r="D155" s="36"/>
      <c r="E155" s="36"/>
      <c r="F155" s="36"/>
      <c r="G155" s="36"/>
      <c r="H155" s="37"/>
      <c r="I155" s="64" t="s">
        <v>148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61" t="s">
        <v>46</v>
      </c>
      <c r="C156" s="50" t="s">
        <v>149</v>
      </c>
      <c r="D156" s="36"/>
      <c r="E156" s="36"/>
      <c r="F156" s="36"/>
      <c r="G156" s="36"/>
      <c r="H156" s="37"/>
      <c r="I156" s="70">
        <f>G149</f>
        <v>13257.52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61" t="s">
        <v>20</v>
      </c>
      <c r="C157" s="50" t="s">
        <v>150</v>
      </c>
      <c r="D157" s="36"/>
      <c r="E157" s="36"/>
      <c r="F157" s="36"/>
      <c r="G157" s="36"/>
      <c r="H157" s="37"/>
      <c r="I157" s="70">
        <f>I150</f>
        <v>26515.04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61" t="s">
        <v>23</v>
      </c>
      <c r="C158" s="50" t="s">
        <v>151</v>
      </c>
      <c r="D158" s="36"/>
      <c r="E158" s="36"/>
      <c r="F158" s="36"/>
      <c r="G158" s="36"/>
      <c r="H158" s="37"/>
      <c r="I158" s="70">
        <f>I157*12</f>
        <v>318180.48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5"/>
      <c r="C159" s="105"/>
      <c r="D159" s="105"/>
      <c r="E159" s="105"/>
      <c r="F159" s="105"/>
      <c r="G159" s="105"/>
      <c r="H159" s="105"/>
      <c r="I159" s="8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53.25" customHeight="1">
      <c r="A160" s="4"/>
      <c r="B160" s="4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5"/>
      <c r="C167" s="4"/>
      <c r="D167" s="4"/>
      <c r="E167" s="4"/>
      <c r="F167" s="4"/>
      <c r="G167" s="4"/>
      <c r="H167" s="4"/>
      <c r="I167" s="4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5"/>
      <c r="C168" s="4"/>
      <c r="D168" s="4"/>
      <c r="E168" s="4"/>
      <c r="F168" s="4"/>
      <c r="G168" s="4"/>
      <c r="H168" s="4"/>
      <c r="I168" s="4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5"/>
      <c r="C169" s="4"/>
      <c r="D169" s="4"/>
      <c r="E169" s="4"/>
      <c r="F169" s="4"/>
      <c r="G169" s="4"/>
      <c r="H169" s="4"/>
      <c r="I169" s="4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5"/>
      <c r="C170" s="4"/>
      <c r="D170" s="4"/>
      <c r="E170" s="4"/>
      <c r="F170" s="4"/>
      <c r="G170" s="4"/>
      <c r="H170" s="4"/>
      <c r="I170" s="4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5"/>
      <c r="C171" s="4"/>
      <c r="D171" s="4"/>
      <c r="E171" s="4"/>
      <c r="F171" s="4"/>
      <c r="G171" s="4"/>
      <c r="H171" s="4"/>
      <c r="I171" s="4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5"/>
      <c r="C172" s="4"/>
      <c r="D172" s="4"/>
      <c r="E172" s="4"/>
      <c r="F172" s="4"/>
      <c r="G172" s="4"/>
      <c r="H172" s="4"/>
      <c r="I172" s="4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5"/>
      <c r="C173" s="4"/>
      <c r="D173" s="4"/>
      <c r="E173" s="4"/>
      <c r="F173" s="4"/>
      <c r="G173" s="4"/>
      <c r="H173" s="4"/>
      <c r="I173" s="4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5"/>
      <c r="C174" s="4"/>
      <c r="D174" s="4"/>
      <c r="E174" s="4"/>
      <c r="F174" s="4"/>
      <c r="G174" s="4"/>
      <c r="H174" s="4"/>
      <c r="I174" s="4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5"/>
      <c r="C175" s="4"/>
      <c r="D175" s="4"/>
      <c r="E175" s="4"/>
      <c r="F175" s="4"/>
      <c r="G175" s="4"/>
      <c r="H175" s="4"/>
      <c r="I175" s="4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5"/>
      <c r="C176" s="4"/>
      <c r="D176" s="4"/>
      <c r="E176" s="4"/>
      <c r="F176" s="4"/>
      <c r="G176" s="4"/>
      <c r="H176" s="4"/>
      <c r="I176" s="4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5"/>
      <c r="C177" s="4"/>
      <c r="D177" s="4"/>
      <c r="E177" s="4"/>
      <c r="F177" s="4"/>
      <c r="G177" s="4"/>
      <c r="H177" s="4"/>
      <c r="I177" s="4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5"/>
      <c r="C178" s="4"/>
      <c r="D178" s="4"/>
      <c r="E178" s="4"/>
      <c r="F178" s="4"/>
      <c r="G178" s="4"/>
      <c r="H178" s="4"/>
      <c r="I178" s="4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5"/>
      <c r="C179" s="4"/>
      <c r="D179" s="4"/>
      <c r="E179" s="4"/>
      <c r="F179" s="4"/>
      <c r="G179" s="4"/>
      <c r="H179" s="4"/>
      <c r="I179" s="4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5"/>
      <c r="C180" s="4"/>
      <c r="D180" s="4"/>
      <c r="E180" s="4"/>
      <c r="F180" s="4"/>
      <c r="G180" s="4"/>
      <c r="H180" s="4"/>
      <c r="I180" s="4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5"/>
      <c r="C181" s="4"/>
      <c r="D181" s="4"/>
      <c r="E181" s="4"/>
      <c r="F181" s="4"/>
      <c r="G181" s="4"/>
      <c r="H181" s="4"/>
      <c r="I181" s="4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5"/>
      <c r="C182" s="4"/>
      <c r="D182" s="4"/>
      <c r="E182" s="4"/>
      <c r="F182" s="4"/>
      <c r="G182" s="4"/>
      <c r="H182" s="4"/>
      <c r="I182" s="4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5"/>
      <c r="C183" s="4"/>
      <c r="D183" s="4"/>
      <c r="E183" s="4"/>
      <c r="F183" s="4"/>
      <c r="G183" s="4"/>
      <c r="H183" s="4"/>
      <c r="I183" s="4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5"/>
      <c r="C184" s="4"/>
      <c r="D184" s="4"/>
      <c r="E184" s="4"/>
      <c r="F184" s="4"/>
      <c r="G184" s="4"/>
      <c r="H184" s="4"/>
      <c r="I184" s="4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5"/>
      <c r="C185" s="4"/>
      <c r="D185" s="4"/>
      <c r="E185" s="4"/>
      <c r="F185" s="4"/>
      <c r="G185" s="4"/>
      <c r="H185" s="4"/>
      <c r="I185" s="4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5"/>
      <c r="C186" s="4"/>
      <c r="D186" s="4"/>
      <c r="E186" s="4"/>
      <c r="F186" s="4"/>
      <c r="G186" s="4"/>
      <c r="H186" s="4"/>
      <c r="I186" s="4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5"/>
      <c r="C187" s="4"/>
      <c r="D187" s="4"/>
      <c r="E187" s="4"/>
      <c r="F187" s="4"/>
      <c r="G187" s="4"/>
      <c r="H187" s="4"/>
      <c r="I187" s="4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5"/>
      <c r="C188" s="4"/>
      <c r="D188" s="4"/>
      <c r="E188" s="4"/>
      <c r="F188" s="4"/>
      <c r="G188" s="4"/>
      <c r="H188" s="4"/>
      <c r="I188" s="4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5"/>
      <c r="C189" s="4"/>
      <c r="D189" s="4"/>
      <c r="E189" s="4"/>
      <c r="F189" s="4"/>
      <c r="G189" s="4"/>
      <c r="H189" s="4"/>
      <c r="I189" s="4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5"/>
      <c r="C190" s="4"/>
      <c r="D190" s="4"/>
      <c r="E190" s="4"/>
      <c r="F190" s="4"/>
      <c r="G190" s="4"/>
      <c r="H190" s="4"/>
      <c r="I190" s="4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5"/>
      <c r="C191" s="4"/>
      <c r="D191" s="4"/>
      <c r="E191" s="4"/>
      <c r="F191" s="4"/>
      <c r="G191" s="4"/>
      <c r="H191" s="4"/>
      <c r="I191" s="4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5"/>
      <c r="C192" s="4"/>
      <c r="D192" s="4"/>
      <c r="E192" s="4"/>
      <c r="F192" s="4"/>
      <c r="G192" s="4"/>
      <c r="H192" s="4"/>
      <c r="I192" s="4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5"/>
      <c r="C193" s="4"/>
      <c r="D193" s="4"/>
      <c r="E193" s="4"/>
      <c r="F193" s="4"/>
      <c r="G193" s="4"/>
      <c r="H193" s="4"/>
      <c r="I193" s="4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5"/>
      <c r="C194" s="4"/>
      <c r="D194" s="4"/>
      <c r="E194" s="4"/>
      <c r="F194" s="4"/>
      <c r="G194" s="4"/>
      <c r="H194" s="4"/>
      <c r="I194" s="4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5"/>
      <c r="C195" s="4"/>
      <c r="D195" s="4"/>
      <c r="E195" s="4"/>
      <c r="F195" s="4"/>
      <c r="G195" s="4"/>
      <c r="H195" s="4"/>
      <c r="I195" s="4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5"/>
      <c r="C196" s="4"/>
      <c r="D196" s="4"/>
      <c r="E196" s="4"/>
      <c r="F196" s="4"/>
      <c r="G196" s="4"/>
      <c r="H196" s="4"/>
      <c r="I196" s="4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5"/>
      <c r="C197" s="4"/>
      <c r="D197" s="4"/>
      <c r="E197" s="4"/>
      <c r="F197" s="4"/>
      <c r="G197" s="4"/>
      <c r="H197" s="4"/>
      <c r="I197" s="4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5"/>
      <c r="C198" s="4"/>
      <c r="D198" s="4"/>
      <c r="E198" s="4"/>
      <c r="F198" s="4"/>
      <c r="G198" s="4"/>
      <c r="H198" s="4"/>
      <c r="I198" s="4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5"/>
      <c r="C199" s="4"/>
      <c r="D199" s="4"/>
      <c r="E199" s="4"/>
      <c r="F199" s="4"/>
      <c r="G199" s="4"/>
      <c r="H199" s="4"/>
      <c r="I199" s="4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5"/>
      <c r="C200" s="4"/>
      <c r="D200" s="4"/>
      <c r="E200" s="4"/>
      <c r="F200" s="4"/>
      <c r="G200" s="4"/>
      <c r="H200" s="4"/>
      <c r="I200" s="4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5"/>
      <c r="C201" s="4"/>
      <c r="D201" s="4"/>
      <c r="E201" s="4"/>
      <c r="F201" s="4"/>
      <c r="G201" s="4"/>
      <c r="H201" s="4"/>
      <c r="I201" s="4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5"/>
      <c r="C202" s="4"/>
      <c r="D202" s="4"/>
      <c r="E202" s="4"/>
      <c r="F202" s="4"/>
      <c r="G202" s="4"/>
      <c r="H202" s="4"/>
      <c r="I202" s="4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5"/>
      <c r="C203" s="4"/>
      <c r="D203" s="4"/>
      <c r="E203" s="4"/>
      <c r="F203" s="4"/>
      <c r="G203" s="4"/>
      <c r="H203" s="4"/>
      <c r="I203" s="4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5"/>
      <c r="C204" s="4"/>
      <c r="D204" s="4"/>
      <c r="E204" s="4"/>
      <c r="F204" s="4"/>
      <c r="G204" s="4"/>
      <c r="H204" s="4"/>
      <c r="I204" s="4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5"/>
      <c r="C205" s="4"/>
      <c r="D205" s="4"/>
      <c r="E205" s="4"/>
      <c r="F205" s="4"/>
      <c r="G205" s="4"/>
      <c r="H205" s="4"/>
      <c r="I205" s="4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5"/>
      <c r="C206" s="4"/>
      <c r="D206" s="4"/>
      <c r="E206" s="4"/>
      <c r="F206" s="4"/>
      <c r="G206" s="4"/>
      <c r="H206" s="4"/>
      <c r="I206" s="4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5"/>
      <c r="C207" s="4"/>
      <c r="D207" s="4"/>
      <c r="E207" s="4"/>
      <c r="F207" s="4"/>
      <c r="G207" s="4"/>
      <c r="H207" s="4"/>
      <c r="I207" s="4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5"/>
      <c r="C208" s="4"/>
      <c r="D208" s="4"/>
      <c r="E208" s="4"/>
      <c r="F208" s="4"/>
      <c r="G208" s="4"/>
      <c r="H208" s="4"/>
      <c r="I208" s="4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5"/>
      <c r="C209" s="4"/>
      <c r="D209" s="4"/>
      <c r="E209" s="4"/>
      <c r="F209" s="4"/>
      <c r="G209" s="4"/>
      <c r="H209" s="4"/>
      <c r="I209" s="4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5"/>
      <c r="C210" s="4"/>
      <c r="D210" s="4"/>
      <c r="E210" s="4"/>
      <c r="F210" s="4"/>
      <c r="G210" s="4"/>
      <c r="H210" s="4"/>
      <c r="I210" s="4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5"/>
      <c r="C211" s="4"/>
      <c r="D211" s="4"/>
      <c r="E211" s="4"/>
      <c r="F211" s="4"/>
      <c r="G211" s="4"/>
      <c r="H211" s="4"/>
      <c r="I211" s="4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5"/>
      <c r="C212" s="4"/>
      <c r="D212" s="4"/>
      <c r="E212" s="4"/>
      <c r="F212" s="4"/>
      <c r="G212" s="4"/>
      <c r="H212" s="4"/>
      <c r="I212" s="4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5"/>
      <c r="C213" s="4"/>
      <c r="D213" s="4"/>
      <c r="E213" s="4"/>
      <c r="F213" s="4"/>
      <c r="G213" s="4"/>
      <c r="H213" s="4"/>
      <c r="I213" s="4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5"/>
      <c r="C214" s="4"/>
      <c r="D214" s="4"/>
      <c r="E214" s="4"/>
      <c r="F214" s="4"/>
      <c r="G214" s="4"/>
      <c r="H214" s="4"/>
      <c r="I214" s="4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5"/>
      <c r="C215" s="4"/>
      <c r="D215" s="4"/>
      <c r="E215" s="4"/>
      <c r="F215" s="4"/>
      <c r="G215" s="4"/>
      <c r="H215" s="4"/>
      <c r="I215" s="4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5"/>
      <c r="C216" s="4"/>
      <c r="D216" s="4"/>
      <c r="E216" s="4"/>
      <c r="F216" s="4"/>
      <c r="G216" s="4"/>
      <c r="H216" s="4"/>
      <c r="I216" s="4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5"/>
      <c r="C217" s="4"/>
      <c r="D217" s="4"/>
      <c r="E217" s="4"/>
      <c r="F217" s="4"/>
      <c r="G217" s="4"/>
      <c r="H217" s="4"/>
      <c r="I217" s="4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5"/>
      <c r="C218" s="4"/>
      <c r="D218" s="4"/>
      <c r="E218" s="4"/>
      <c r="F218" s="4"/>
      <c r="G218" s="4"/>
      <c r="H218" s="4"/>
      <c r="I218" s="4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5"/>
      <c r="C219" s="4"/>
      <c r="D219" s="4"/>
      <c r="E219" s="4"/>
      <c r="F219" s="4"/>
      <c r="G219" s="4"/>
      <c r="H219" s="4"/>
      <c r="I219" s="4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5"/>
      <c r="C220" s="4"/>
      <c r="D220" s="4"/>
      <c r="E220" s="4"/>
      <c r="F220" s="4"/>
      <c r="G220" s="4"/>
      <c r="H220" s="4"/>
      <c r="I220" s="4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5"/>
      <c r="C221" s="4"/>
      <c r="D221" s="4"/>
      <c r="E221" s="4"/>
      <c r="F221" s="4"/>
      <c r="G221" s="4"/>
      <c r="H221" s="4"/>
      <c r="I221" s="4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5"/>
      <c r="C222" s="4"/>
      <c r="D222" s="4"/>
      <c r="E222" s="4"/>
      <c r="F222" s="4"/>
      <c r="G222" s="4"/>
      <c r="H222" s="4"/>
      <c r="I222" s="4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5"/>
      <c r="C223" s="4"/>
      <c r="D223" s="4"/>
      <c r="E223" s="4"/>
      <c r="F223" s="4"/>
      <c r="G223" s="4"/>
      <c r="H223" s="4"/>
      <c r="I223" s="4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5"/>
      <c r="C224" s="4"/>
      <c r="D224" s="4"/>
      <c r="E224" s="4"/>
      <c r="F224" s="4"/>
      <c r="G224" s="4"/>
      <c r="H224" s="4"/>
      <c r="I224" s="4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5"/>
      <c r="C225" s="4"/>
      <c r="D225" s="4"/>
      <c r="E225" s="4"/>
      <c r="F225" s="4"/>
      <c r="G225" s="4"/>
      <c r="H225" s="4"/>
      <c r="I225" s="4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5"/>
      <c r="C226" s="4"/>
      <c r="D226" s="4"/>
      <c r="E226" s="4"/>
      <c r="F226" s="4"/>
      <c r="G226" s="4"/>
      <c r="H226" s="4"/>
      <c r="I226" s="4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5"/>
      <c r="C227" s="4"/>
      <c r="D227" s="4"/>
      <c r="E227" s="4"/>
      <c r="F227" s="4"/>
      <c r="G227" s="4"/>
      <c r="H227" s="4"/>
      <c r="I227" s="4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5"/>
      <c r="C228" s="4"/>
      <c r="D228" s="4"/>
      <c r="E228" s="4"/>
      <c r="F228" s="4"/>
      <c r="G228" s="4"/>
      <c r="H228" s="4"/>
      <c r="I228" s="4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5"/>
      <c r="C229" s="4"/>
      <c r="D229" s="4"/>
      <c r="E229" s="4"/>
      <c r="F229" s="4"/>
      <c r="G229" s="4"/>
      <c r="H229" s="4"/>
      <c r="I229" s="4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5"/>
      <c r="C230" s="4"/>
      <c r="D230" s="4"/>
      <c r="E230" s="4"/>
      <c r="F230" s="4"/>
      <c r="G230" s="4"/>
      <c r="H230" s="4"/>
      <c r="I230" s="4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5"/>
      <c r="C231" s="4"/>
      <c r="D231" s="4"/>
      <c r="E231" s="4"/>
      <c r="F231" s="4"/>
      <c r="G231" s="4"/>
      <c r="H231" s="4"/>
      <c r="I231" s="4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5"/>
      <c r="C232" s="4"/>
      <c r="D232" s="4"/>
      <c r="E232" s="4"/>
      <c r="F232" s="4"/>
      <c r="G232" s="4"/>
      <c r="H232" s="4"/>
      <c r="I232" s="4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5"/>
      <c r="C233" s="4"/>
      <c r="D233" s="4"/>
      <c r="E233" s="4"/>
      <c r="F233" s="4"/>
      <c r="G233" s="4"/>
      <c r="H233" s="4"/>
      <c r="I233" s="4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5"/>
      <c r="C234" s="4"/>
      <c r="D234" s="4"/>
      <c r="E234" s="4"/>
      <c r="F234" s="4"/>
      <c r="G234" s="4"/>
      <c r="H234" s="4"/>
      <c r="I234" s="4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5"/>
      <c r="C235" s="4"/>
      <c r="D235" s="4"/>
      <c r="E235" s="4"/>
      <c r="F235" s="4"/>
      <c r="G235" s="4"/>
      <c r="H235" s="4"/>
      <c r="I235" s="4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5"/>
      <c r="C236" s="4"/>
      <c r="D236" s="4"/>
      <c r="E236" s="4"/>
      <c r="F236" s="4"/>
      <c r="G236" s="4"/>
      <c r="H236" s="4"/>
      <c r="I236" s="4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5"/>
      <c r="C237" s="4"/>
      <c r="D237" s="4"/>
      <c r="E237" s="4"/>
      <c r="F237" s="4"/>
      <c r="G237" s="4"/>
      <c r="H237" s="4"/>
      <c r="I237" s="4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5"/>
      <c r="C238" s="4"/>
      <c r="D238" s="4"/>
      <c r="E238" s="4"/>
      <c r="F238" s="4"/>
      <c r="G238" s="4"/>
      <c r="H238" s="4"/>
      <c r="I238" s="4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5"/>
      <c r="C239" s="4"/>
      <c r="D239" s="4"/>
      <c r="E239" s="4"/>
      <c r="F239" s="4"/>
      <c r="G239" s="4"/>
      <c r="H239" s="4"/>
      <c r="I239" s="4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5"/>
      <c r="C240" s="4"/>
      <c r="D240" s="4"/>
      <c r="E240" s="4"/>
      <c r="F240" s="4"/>
      <c r="G240" s="4"/>
      <c r="H240" s="4"/>
      <c r="I240" s="4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5"/>
      <c r="C241" s="4"/>
      <c r="D241" s="4"/>
      <c r="E241" s="4"/>
      <c r="F241" s="4"/>
      <c r="G241" s="4"/>
      <c r="H241" s="4"/>
      <c r="I241" s="4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5"/>
      <c r="C242" s="4"/>
      <c r="D242" s="4"/>
      <c r="E242" s="4"/>
      <c r="F242" s="4"/>
      <c r="G242" s="4"/>
      <c r="H242" s="4"/>
      <c r="I242" s="4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5"/>
      <c r="C243" s="4"/>
      <c r="D243" s="4"/>
      <c r="E243" s="4"/>
      <c r="F243" s="4"/>
      <c r="G243" s="4"/>
      <c r="H243" s="4"/>
      <c r="I243" s="4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5"/>
      <c r="C244" s="4"/>
      <c r="D244" s="4"/>
      <c r="E244" s="4"/>
      <c r="F244" s="4"/>
      <c r="G244" s="4"/>
      <c r="H244" s="4"/>
      <c r="I244" s="4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5"/>
      <c r="C245" s="4"/>
      <c r="D245" s="4"/>
      <c r="E245" s="4"/>
      <c r="F245" s="4"/>
      <c r="G245" s="4"/>
      <c r="H245" s="4"/>
      <c r="I245" s="4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5"/>
      <c r="C246" s="4"/>
      <c r="D246" s="4"/>
      <c r="E246" s="4"/>
      <c r="F246" s="4"/>
      <c r="G246" s="4"/>
      <c r="H246" s="4"/>
      <c r="I246" s="4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5"/>
      <c r="C247" s="4"/>
      <c r="D247" s="4"/>
      <c r="E247" s="4"/>
      <c r="F247" s="4"/>
      <c r="G247" s="4"/>
      <c r="H247" s="4"/>
      <c r="I247" s="4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5"/>
      <c r="C248" s="4"/>
      <c r="D248" s="4"/>
      <c r="E248" s="4"/>
      <c r="F248" s="4"/>
      <c r="G248" s="4"/>
      <c r="H248" s="4"/>
      <c r="I248" s="4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5"/>
      <c r="C249" s="4"/>
      <c r="D249" s="4"/>
      <c r="E249" s="4"/>
      <c r="F249" s="4"/>
      <c r="G249" s="4"/>
      <c r="H249" s="4"/>
      <c r="I249" s="4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5"/>
      <c r="C250" s="4"/>
      <c r="D250" s="4"/>
      <c r="E250" s="4"/>
      <c r="F250" s="4"/>
      <c r="G250" s="4"/>
      <c r="H250" s="4"/>
      <c r="I250" s="4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5"/>
      <c r="C251" s="4"/>
      <c r="D251" s="4"/>
      <c r="E251" s="4"/>
      <c r="F251" s="4"/>
      <c r="G251" s="4"/>
      <c r="H251" s="4"/>
      <c r="I251" s="4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5"/>
      <c r="C252" s="4"/>
      <c r="D252" s="4"/>
      <c r="E252" s="4"/>
      <c r="F252" s="4"/>
      <c r="G252" s="4"/>
      <c r="H252" s="4"/>
      <c r="I252" s="4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5"/>
      <c r="C253" s="4"/>
      <c r="D253" s="4"/>
      <c r="E253" s="4"/>
      <c r="F253" s="4"/>
      <c r="G253" s="4"/>
      <c r="H253" s="4"/>
      <c r="I253" s="4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5"/>
      <c r="C254" s="4"/>
      <c r="D254" s="4"/>
      <c r="E254" s="4"/>
      <c r="F254" s="4"/>
      <c r="G254" s="4"/>
      <c r="H254" s="4"/>
      <c r="I254" s="4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5"/>
      <c r="C255" s="4"/>
      <c r="D255" s="4"/>
      <c r="E255" s="4"/>
      <c r="F255" s="4"/>
      <c r="G255" s="4"/>
      <c r="H255" s="4"/>
      <c r="I255" s="4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5"/>
      <c r="C256" s="4"/>
      <c r="D256" s="4"/>
      <c r="E256" s="4"/>
      <c r="F256" s="4"/>
      <c r="G256" s="4"/>
      <c r="H256" s="4"/>
      <c r="I256" s="4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5"/>
      <c r="C257" s="4"/>
      <c r="D257" s="4"/>
      <c r="E257" s="4"/>
      <c r="F257" s="4"/>
      <c r="G257" s="4"/>
      <c r="H257" s="4"/>
      <c r="I257" s="4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5"/>
      <c r="C258" s="4"/>
      <c r="D258" s="4"/>
      <c r="E258" s="4"/>
      <c r="F258" s="4"/>
      <c r="G258" s="4"/>
      <c r="H258" s="4"/>
      <c r="I258" s="4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5"/>
      <c r="C259" s="4"/>
      <c r="D259" s="4"/>
      <c r="E259" s="4"/>
      <c r="F259" s="4"/>
      <c r="G259" s="4"/>
      <c r="H259" s="4"/>
      <c r="I259" s="4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5"/>
      <c r="C260" s="4"/>
      <c r="D260" s="4"/>
      <c r="E260" s="4"/>
      <c r="F260" s="4"/>
      <c r="G260" s="4"/>
      <c r="H260" s="4"/>
      <c r="I260" s="4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5"/>
      <c r="C261" s="4"/>
      <c r="D261" s="4"/>
      <c r="E261" s="4"/>
      <c r="F261" s="4"/>
      <c r="G261" s="4"/>
      <c r="H261" s="4"/>
      <c r="I261" s="4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5"/>
      <c r="C262" s="4"/>
      <c r="D262" s="4"/>
      <c r="E262" s="4"/>
      <c r="F262" s="4"/>
      <c r="G262" s="4"/>
      <c r="H262" s="4"/>
      <c r="I262" s="4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5"/>
      <c r="C263" s="4"/>
      <c r="D263" s="4"/>
      <c r="E263" s="4"/>
      <c r="F263" s="4"/>
      <c r="G263" s="4"/>
      <c r="H263" s="4"/>
      <c r="I263" s="4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5"/>
      <c r="C264" s="4"/>
      <c r="D264" s="4"/>
      <c r="E264" s="4"/>
      <c r="F264" s="4"/>
      <c r="G264" s="4"/>
      <c r="H264" s="4"/>
      <c r="I264" s="4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5"/>
      <c r="C265" s="4"/>
      <c r="D265" s="4"/>
      <c r="E265" s="4"/>
      <c r="F265" s="4"/>
      <c r="G265" s="4"/>
      <c r="H265" s="4"/>
      <c r="I265" s="4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5"/>
      <c r="C266" s="4"/>
      <c r="D266" s="4"/>
      <c r="E266" s="4"/>
      <c r="F266" s="4"/>
      <c r="G266" s="4"/>
      <c r="H266" s="4"/>
      <c r="I266" s="4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5"/>
      <c r="C267" s="4"/>
      <c r="D267" s="4"/>
      <c r="E267" s="4"/>
      <c r="F267" s="4"/>
      <c r="G267" s="4"/>
      <c r="H267" s="4"/>
      <c r="I267" s="4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5"/>
      <c r="C268" s="4"/>
      <c r="D268" s="4"/>
      <c r="E268" s="4"/>
      <c r="F268" s="4"/>
      <c r="G268" s="4"/>
      <c r="H268" s="4"/>
      <c r="I268" s="4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5"/>
      <c r="C269" s="4"/>
      <c r="D269" s="4"/>
      <c r="E269" s="4"/>
      <c r="F269" s="4"/>
      <c r="G269" s="4"/>
      <c r="H269" s="4"/>
      <c r="I269" s="4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5"/>
      <c r="C270" s="4"/>
      <c r="D270" s="4"/>
      <c r="E270" s="4"/>
      <c r="F270" s="4"/>
      <c r="G270" s="4"/>
      <c r="H270" s="4"/>
      <c r="I270" s="4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5"/>
      <c r="C271" s="4"/>
      <c r="D271" s="4"/>
      <c r="E271" s="4"/>
      <c r="F271" s="4"/>
      <c r="G271" s="4"/>
      <c r="H271" s="4"/>
      <c r="I271" s="4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5"/>
      <c r="C272" s="4"/>
      <c r="D272" s="4"/>
      <c r="E272" s="4"/>
      <c r="F272" s="4"/>
      <c r="G272" s="4"/>
      <c r="H272" s="4"/>
      <c r="I272" s="4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5"/>
      <c r="C273" s="4"/>
      <c r="D273" s="4"/>
      <c r="E273" s="4"/>
      <c r="F273" s="4"/>
      <c r="G273" s="4"/>
      <c r="H273" s="4"/>
      <c r="I273" s="4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5"/>
      <c r="C274" s="4"/>
      <c r="D274" s="4"/>
      <c r="E274" s="4"/>
      <c r="F274" s="4"/>
      <c r="G274" s="4"/>
      <c r="H274" s="4"/>
      <c r="I274" s="4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5"/>
      <c r="C275" s="4"/>
      <c r="D275" s="4"/>
      <c r="E275" s="4"/>
      <c r="F275" s="4"/>
      <c r="G275" s="4"/>
      <c r="H275" s="4"/>
      <c r="I275" s="4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5"/>
      <c r="C276" s="4"/>
      <c r="D276" s="4"/>
      <c r="E276" s="4"/>
      <c r="F276" s="4"/>
      <c r="G276" s="4"/>
      <c r="H276" s="4"/>
      <c r="I276" s="4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5"/>
      <c r="C277" s="4"/>
      <c r="D277" s="4"/>
      <c r="E277" s="4"/>
      <c r="F277" s="4"/>
      <c r="G277" s="4"/>
      <c r="H277" s="4"/>
      <c r="I277" s="4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5"/>
      <c r="C278" s="4"/>
      <c r="D278" s="4"/>
      <c r="E278" s="4"/>
      <c r="F278" s="4"/>
      <c r="G278" s="4"/>
      <c r="H278" s="4"/>
      <c r="I278" s="4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5"/>
      <c r="C279" s="4"/>
      <c r="D279" s="4"/>
      <c r="E279" s="4"/>
      <c r="F279" s="4"/>
      <c r="G279" s="4"/>
      <c r="H279" s="4"/>
      <c r="I279" s="4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5"/>
      <c r="C280" s="4"/>
      <c r="D280" s="4"/>
      <c r="E280" s="4"/>
      <c r="F280" s="4"/>
      <c r="G280" s="4"/>
      <c r="H280" s="4"/>
      <c r="I280" s="4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5"/>
      <c r="C281" s="4"/>
      <c r="D281" s="4"/>
      <c r="E281" s="4"/>
      <c r="F281" s="4"/>
      <c r="G281" s="4"/>
      <c r="H281" s="4"/>
      <c r="I281" s="4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5"/>
      <c r="C282" s="4"/>
      <c r="D282" s="4"/>
      <c r="E282" s="4"/>
      <c r="F282" s="4"/>
      <c r="G282" s="4"/>
      <c r="H282" s="4"/>
      <c r="I282" s="4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5"/>
      <c r="C283" s="4"/>
      <c r="D283" s="4"/>
      <c r="E283" s="4"/>
      <c r="F283" s="4"/>
      <c r="G283" s="4"/>
      <c r="H283" s="4"/>
      <c r="I283" s="4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5"/>
      <c r="C284" s="4"/>
      <c r="D284" s="4"/>
      <c r="E284" s="4"/>
      <c r="F284" s="4"/>
      <c r="G284" s="4"/>
      <c r="H284" s="4"/>
      <c r="I284" s="4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5"/>
      <c r="C285" s="4"/>
      <c r="D285" s="4"/>
      <c r="E285" s="4"/>
      <c r="F285" s="4"/>
      <c r="G285" s="4"/>
      <c r="H285" s="4"/>
      <c r="I285" s="4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5"/>
      <c r="C286" s="4"/>
      <c r="D286" s="4"/>
      <c r="E286" s="4"/>
      <c r="F286" s="4"/>
      <c r="G286" s="4"/>
      <c r="H286" s="4"/>
      <c r="I286" s="4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5"/>
      <c r="C287" s="4"/>
      <c r="D287" s="4"/>
      <c r="E287" s="4"/>
      <c r="F287" s="4"/>
      <c r="G287" s="4"/>
      <c r="H287" s="4"/>
      <c r="I287" s="4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5"/>
      <c r="C288" s="4"/>
      <c r="D288" s="4"/>
      <c r="E288" s="4"/>
      <c r="F288" s="4"/>
      <c r="G288" s="4"/>
      <c r="H288" s="4"/>
      <c r="I288" s="4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5"/>
      <c r="C289" s="4"/>
      <c r="D289" s="4"/>
      <c r="E289" s="4"/>
      <c r="F289" s="4"/>
      <c r="G289" s="4"/>
      <c r="H289" s="4"/>
      <c r="I289" s="4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5"/>
      <c r="C290" s="4"/>
      <c r="D290" s="4"/>
      <c r="E290" s="4"/>
      <c r="F290" s="4"/>
      <c r="G290" s="4"/>
      <c r="H290" s="4"/>
      <c r="I290" s="4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5"/>
      <c r="C291" s="4"/>
      <c r="D291" s="4"/>
      <c r="E291" s="4"/>
      <c r="F291" s="4"/>
      <c r="G291" s="4"/>
      <c r="H291" s="4"/>
      <c r="I291" s="4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5"/>
      <c r="C292" s="4"/>
      <c r="D292" s="4"/>
      <c r="E292" s="4"/>
      <c r="F292" s="4"/>
      <c r="G292" s="4"/>
      <c r="H292" s="4"/>
      <c r="I292" s="4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5"/>
      <c r="C293" s="4"/>
      <c r="D293" s="4"/>
      <c r="E293" s="4"/>
      <c r="F293" s="4"/>
      <c r="G293" s="4"/>
      <c r="H293" s="4"/>
      <c r="I293" s="4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5"/>
      <c r="C294" s="4"/>
      <c r="D294" s="4"/>
      <c r="E294" s="4"/>
      <c r="F294" s="4"/>
      <c r="G294" s="4"/>
      <c r="H294" s="4"/>
      <c r="I294" s="4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5"/>
      <c r="C295" s="4"/>
      <c r="D295" s="4"/>
      <c r="E295" s="4"/>
      <c r="F295" s="4"/>
      <c r="G295" s="4"/>
      <c r="H295" s="4"/>
      <c r="I295" s="4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5"/>
      <c r="C296" s="4"/>
      <c r="D296" s="4"/>
      <c r="E296" s="4"/>
      <c r="F296" s="4"/>
      <c r="G296" s="4"/>
      <c r="H296" s="4"/>
      <c r="I296" s="4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5"/>
      <c r="C297" s="4"/>
      <c r="D297" s="4"/>
      <c r="E297" s="4"/>
      <c r="F297" s="4"/>
      <c r="G297" s="4"/>
      <c r="H297" s="4"/>
      <c r="I297" s="4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5"/>
      <c r="C298" s="4"/>
      <c r="D298" s="4"/>
      <c r="E298" s="4"/>
      <c r="F298" s="4"/>
      <c r="G298" s="4"/>
      <c r="H298" s="4"/>
      <c r="I298" s="4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5"/>
      <c r="C299" s="4"/>
      <c r="D299" s="4"/>
      <c r="E299" s="4"/>
      <c r="F299" s="4"/>
      <c r="G299" s="4"/>
      <c r="H299" s="4"/>
      <c r="I299" s="4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5"/>
      <c r="C300" s="4"/>
      <c r="D300" s="4"/>
      <c r="E300" s="4"/>
      <c r="F300" s="4"/>
      <c r="G300" s="4"/>
      <c r="H300" s="4"/>
      <c r="I300" s="4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5"/>
      <c r="C301" s="4"/>
      <c r="D301" s="4"/>
      <c r="E301" s="4"/>
      <c r="F301" s="4"/>
      <c r="G301" s="4"/>
      <c r="H301" s="4"/>
      <c r="I301" s="4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5"/>
      <c r="C302" s="4"/>
      <c r="D302" s="4"/>
      <c r="E302" s="4"/>
      <c r="F302" s="4"/>
      <c r="G302" s="4"/>
      <c r="H302" s="4"/>
      <c r="I302" s="4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5"/>
      <c r="C303" s="4"/>
      <c r="D303" s="4"/>
      <c r="E303" s="4"/>
      <c r="F303" s="4"/>
      <c r="G303" s="4"/>
      <c r="H303" s="4"/>
      <c r="I303" s="4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5"/>
      <c r="C304" s="4"/>
      <c r="D304" s="4"/>
      <c r="E304" s="4"/>
      <c r="F304" s="4"/>
      <c r="G304" s="4"/>
      <c r="H304" s="4"/>
      <c r="I304" s="4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5"/>
      <c r="C305" s="4"/>
      <c r="D305" s="4"/>
      <c r="E305" s="4"/>
      <c r="F305" s="4"/>
      <c r="G305" s="4"/>
      <c r="H305" s="4"/>
      <c r="I305" s="4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5"/>
      <c r="C306" s="4"/>
      <c r="D306" s="4"/>
      <c r="E306" s="4"/>
      <c r="F306" s="4"/>
      <c r="G306" s="4"/>
      <c r="H306" s="4"/>
      <c r="I306" s="4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5"/>
      <c r="C307" s="4"/>
      <c r="D307" s="4"/>
      <c r="E307" s="4"/>
      <c r="F307" s="4"/>
      <c r="G307" s="4"/>
      <c r="H307" s="4"/>
      <c r="I307" s="4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5"/>
      <c r="C308" s="4"/>
      <c r="D308" s="4"/>
      <c r="E308" s="4"/>
      <c r="F308" s="4"/>
      <c r="G308" s="4"/>
      <c r="H308" s="4"/>
      <c r="I308" s="4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5"/>
      <c r="C309" s="4"/>
      <c r="D309" s="4"/>
      <c r="E309" s="4"/>
      <c r="F309" s="4"/>
      <c r="G309" s="4"/>
      <c r="H309" s="4"/>
      <c r="I309" s="4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5"/>
      <c r="C310" s="4"/>
      <c r="D310" s="4"/>
      <c r="E310" s="4"/>
      <c r="F310" s="4"/>
      <c r="G310" s="4"/>
      <c r="H310" s="4"/>
      <c r="I310" s="4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5"/>
      <c r="C311" s="4"/>
      <c r="D311" s="4"/>
      <c r="E311" s="4"/>
      <c r="F311" s="4"/>
      <c r="G311" s="4"/>
      <c r="H311" s="4"/>
      <c r="I311" s="4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5"/>
      <c r="C312" s="4"/>
      <c r="D312" s="4"/>
      <c r="E312" s="4"/>
      <c r="F312" s="4"/>
      <c r="G312" s="4"/>
      <c r="H312" s="4"/>
      <c r="I312" s="4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5"/>
      <c r="C313" s="4"/>
      <c r="D313" s="4"/>
      <c r="E313" s="4"/>
      <c r="F313" s="4"/>
      <c r="G313" s="4"/>
      <c r="H313" s="4"/>
      <c r="I313" s="4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5"/>
      <c r="C314" s="4"/>
      <c r="D314" s="4"/>
      <c r="E314" s="4"/>
      <c r="F314" s="4"/>
      <c r="G314" s="4"/>
      <c r="H314" s="4"/>
      <c r="I314" s="4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5"/>
      <c r="C315" s="4"/>
      <c r="D315" s="4"/>
      <c r="E315" s="4"/>
      <c r="F315" s="4"/>
      <c r="G315" s="4"/>
      <c r="H315" s="4"/>
      <c r="I315" s="4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5"/>
      <c r="C316" s="4"/>
      <c r="D316" s="4"/>
      <c r="E316" s="4"/>
      <c r="F316" s="4"/>
      <c r="G316" s="4"/>
      <c r="H316" s="4"/>
      <c r="I316" s="4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5"/>
      <c r="C317" s="4"/>
      <c r="D317" s="4"/>
      <c r="E317" s="4"/>
      <c r="F317" s="4"/>
      <c r="G317" s="4"/>
      <c r="H317" s="4"/>
      <c r="I317" s="4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5"/>
      <c r="C318" s="4"/>
      <c r="D318" s="4"/>
      <c r="E318" s="4"/>
      <c r="F318" s="4"/>
      <c r="G318" s="4"/>
      <c r="H318" s="4"/>
      <c r="I318" s="4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5"/>
      <c r="C319" s="4"/>
      <c r="D319" s="4"/>
      <c r="E319" s="4"/>
      <c r="F319" s="4"/>
      <c r="G319" s="4"/>
      <c r="H319" s="4"/>
      <c r="I319" s="4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5"/>
      <c r="C320" s="4"/>
      <c r="D320" s="4"/>
      <c r="E320" s="4"/>
      <c r="F320" s="4"/>
      <c r="G320" s="4"/>
      <c r="H320" s="4"/>
      <c r="I320" s="4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5"/>
      <c r="C321" s="4"/>
      <c r="D321" s="4"/>
      <c r="E321" s="4"/>
      <c r="F321" s="4"/>
      <c r="G321" s="4"/>
      <c r="H321" s="4"/>
      <c r="I321" s="4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5"/>
      <c r="C322" s="4"/>
      <c r="D322" s="4"/>
      <c r="E322" s="4"/>
      <c r="F322" s="4"/>
      <c r="G322" s="4"/>
      <c r="H322" s="4"/>
      <c r="I322" s="4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5"/>
      <c r="C323" s="4"/>
      <c r="D323" s="4"/>
      <c r="E323" s="4"/>
      <c r="F323" s="4"/>
      <c r="G323" s="4"/>
      <c r="H323" s="4"/>
      <c r="I323" s="4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5"/>
      <c r="C324" s="4"/>
      <c r="D324" s="4"/>
      <c r="E324" s="4"/>
      <c r="F324" s="4"/>
      <c r="G324" s="4"/>
      <c r="H324" s="4"/>
      <c r="I324" s="4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5"/>
      <c r="C325" s="4"/>
      <c r="D325" s="4"/>
      <c r="E325" s="4"/>
      <c r="F325" s="4"/>
      <c r="G325" s="4"/>
      <c r="H325" s="4"/>
      <c r="I325" s="4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5"/>
      <c r="C326" s="4"/>
      <c r="D326" s="4"/>
      <c r="E326" s="4"/>
      <c r="F326" s="4"/>
      <c r="G326" s="4"/>
      <c r="H326" s="4"/>
      <c r="I326" s="4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5"/>
      <c r="C327" s="4"/>
      <c r="D327" s="4"/>
      <c r="E327" s="4"/>
      <c r="F327" s="4"/>
      <c r="G327" s="4"/>
      <c r="H327" s="4"/>
      <c r="I327" s="4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5"/>
      <c r="C328" s="4"/>
      <c r="D328" s="4"/>
      <c r="E328" s="4"/>
      <c r="F328" s="4"/>
      <c r="G328" s="4"/>
      <c r="H328" s="4"/>
      <c r="I328" s="4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5"/>
      <c r="C329" s="4"/>
      <c r="D329" s="4"/>
      <c r="E329" s="4"/>
      <c r="F329" s="4"/>
      <c r="G329" s="4"/>
      <c r="H329" s="4"/>
      <c r="I329" s="4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5"/>
      <c r="C330" s="4"/>
      <c r="D330" s="4"/>
      <c r="E330" s="4"/>
      <c r="F330" s="4"/>
      <c r="G330" s="4"/>
      <c r="H330" s="4"/>
      <c r="I330" s="4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5"/>
      <c r="C331" s="4"/>
      <c r="D331" s="4"/>
      <c r="E331" s="4"/>
      <c r="F331" s="4"/>
      <c r="G331" s="4"/>
      <c r="H331" s="4"/>
      <c r="I331" s="4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5"/>
      <c r="C332" s="4"/>
      <c r="D332" s="4"/>
      <c r="E332" s="4"/>
      <c r="F332" s="4"/>
      <c r="G332" s="4"/>
      <c r="H332" s="4"/>
      <c r="I332" s="4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5"/>
      <c r="C333" s="4"/>
      <c r="D333" s="4"/>
      <c r="E333" s="4"/>
      <c r="F333" s="4"/>
      <c r="G333" s="4"/>
      <c r="H333" s="4"/>
      <c r="I333" s="4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5"/>
      <c r="C334" s="4"/>
      <c r="D334" s="4"/>
      <c r="E334" s="4"/>
      <c r="F334" s="4"/>
      <c r="G334" s="4"/>
      <c r="H334" s="4"/>
      <c r="I334" s="4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5"/>
      <c r="C335" s="4"/>
      <c r="D335" s="4"/>
      <c r="E335" s="4"/>
      <c r="F335" s="4"/>
      <c r="G335" s="4"/>
      <c r="H335" s="4"/>
      <c r="I335" s="4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5"/>
      <c r="C336" s="4"/>
      <c r="D336" s="4"/>
      <c r="E336" s="4"/>
      <c r="F336" s="4"/>
      <c r="G336" s="4"/>
      <c r="H336" s="4"/>
      <c r="I336" s="4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5"/>
      <c r="C337" s="4"/>
      <c r="D337" s="4"/>
      <c r="E337" s="4"/>
      <c r="F337" s="4"/>
      <c r="G337" s="4"/>
      <c r="H337" s="4"/>
      <c r="I337" s="4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5"/>
      <c r="C338" s="4"/>
      <c r="D338" s="4"/>
      <c r="E338" s="4"/>
      <c r="F338" s="4"/>
      <c r="G338" s="4"/>
      <c r="H338" s="4"/>
      <c r="I338" s="4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5"/>
      <c r="C339" s="4"/>
      <c r="D339" s="4"/>
      <c r="E339" s="4"/>
      <c r="F339" s="4"/>
      <c r="G339" s="4"/>
      <c r="H339" s="4"/>
      <c r="I339" s="4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5"/>
      <c r="C340" s="4"/>
      <c r="D340" s="4"/>
      <c r="E340" s="4"/>
      <c r="F340" s="4"/>
      <c r="G340" s="4"/>
      <c r="H340" s="4"/>
      <c r="I340" s="4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5"/>
      <c r="C341" s="4"/>
      <c r="D341" s="4"/>
      <c r="E341" s="4"/>
      <c r="F341" s="4"/>
      <c r="G341" s="4"/>
      <c r="H341" s="4"/>
      <c r="I341" s="4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5"/>
      <c r="C342" s="4"/>
      <c r="D342" s="4"/>
      <c r="E342" s="4"/>
      <c r="F342" s="4"/>
      <c r="G342" s="4"/>
      <c r="H342" s="4"/>
      <c r="I342" s="4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5"/>
      <c r="C343" s="4"/>
      <c r="D343" s="4"/>
      <c r="E343" s="4"/>
      <c r="F343" s="4"/>
      <c r="G343" s="4"/>
      <c r="H343" s="4"/>
      <c r="I343" s="4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5"/>
      <c r="C344" s="4"/>
      <c r="D344" s="4"/>
      <c r="E344" s="4"/>
      <c r="F344" s="4"/>
      <c r="G344" s="4"/>
      <c r="H344" s="4"/>
      <c r="I344" s="4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5"/>
      <c r="C345" s="4"/>
      <c r="D345" s="4"/>
      <c r="E345" s="4"/>
      <c r="F345" s="4"/>
      <c r="G345" s="4"/>
      <c r="H345" s="4"/>
      <c r="I345" s="4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5"/>
      <c r="C346" s="4"/>
      <c r="D346" s="4"/>
      <c r="E346" s="4"/>
      <c r="F346" s="4"/>
      <c r="G346" s="4"/>
      <c r="H346" s="4"/>
      <c r="I346" s="4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5"/>
      <c r="C347" s="4"/>
      <c r="D347" s="4"/>
      <c r="E347" s="4"/>
      <c r="F347" s="4"/>
      <c r="G347" s="4"/>
      <c r="H347" s="4"/>
      <c r="I347" s="4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5"/>
      <c r="C348" s="4"/>
      <c r="D348" s="4"/>
      <c r="E348" s="4"/>
      <c r="F348" s="4"/>
      <c r="G348" s="4"/>
      <c r="H348" s="4"/>
      <c r="I348" s="4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5"/>
      <c r="C349" s="4"/>
      <c r="D349" s="4"/>
      <c r="E349" s="4"/>
      <c r="F349" s="4"/>
      <c r="G349" s="4"/>
      <c r="H349" s="4"/>
      <c r="I349" s="4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5"/>
      <c r="C350" s="4"/>
      <c r="D350" s="4"/>
      <c r="E350" s="4"/>
      <c r="F350" s="4"/>
      <c r="G350" s="4"/>
      <c r="H350" s="4"/>
      <c r="I350" s="4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5"/>
      <c r="C351" s="4"/>
      <c r="D351" s="4"/>
      <c r="E351" s="4"/>
      <c r="F351" s="4"/>
      <c r="G351" s="4"/>
      <c r="H351" s="4"/>
      <c r="I351" s="4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5"/>
      <c r="C352" s="4"/>
      <c r="D352" s="4"/>
      <c r="E352" s="4"/>
      <c r="F352" s="4"/>
      <c r="G352" s="4"/>
      <c r="H352" s="4"/>
      <c r="I352" s="4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5"/>
      <c r="C353" s="4"/>
      <c r="D353" s="4"/>
      <c r="E353" s="4"/>
      <c r="F353" s="4"/>
      <c r="G353" s="4"/>
      <c r="H353" s="4"/>
      <c r="I353" s="4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5"/>
      <c r="C354" s="4"/>
      <c r="D354" s="4"/>
      <c r="E354" s="4"/>
      <c r="F354" s="4"/>
      <c r="G354" s="4"/>
      <c r="H354" s="4"/>
      <c r="I354" s="4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5"/>
      <c r="C355" s="4"/>
      <c r="D355" s="4"/>
      <c r="E355" s="4"/>
      <c r="F355" s="4"/>
      <c r="G355" s="4"/>
      <c r="H355" s="4"/>
      <c r="I355" s="4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5"/>
      <c r="C356" s="4"/>
      <c r="D356" s="4"/>
      <c r="E356" s="4"/>
      <c r="F356" s="4"/>
      <c r="G356" s="4"/>
      <c r="H356" s="4"/>
      <c r="I356" s="4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5"/>
      <c r="C357" s="4"/>
      <c r="D357" s="4"/>
      <c r="E357" s="4"/>
      <c r="F357" s="4"/>
      <c r="G357" s="4"/>
      <c r="H357" s="4"/>
      <c r="I357" s="4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5"/>
      <c r="C358" s="4"/>
      <c r="D358" s="4"/>
      <c r="E358" s="4"/>
      <c r="F358" s="4"/>
      <c r="G358" s="4"/>
      <c r="H358" s="4"/>
      <c r="I358" s="4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5"/>
      <c r="C359" s="4"/>
      <c r="D359" s="4"/>
      <c r="E359" s="4"/>
      <c r="F359" s="4"/>
      <c r="G359" s="4"/>
      <c r="H359" s="4"/>
      <c r="I359" s="4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5"/>
      <c r="C360" s="4"/>
      <c r="D360" s="4"/>
      <c r="E360" s="4"/>
      <c r="F360" s="4"/>
      <c r="G360" s="4"/>
      <c r="H360" s="4"/>
      <c r="I360" s="4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5"/>
      <c r="C361" s="4"/>
      <c r="D361" s="4"/>
      <c r="E361" s="4"/>
      <c r="F361" s="4"/>
      <c r="G361" s="4"/>
      <c r="H361" s="4"/>
      <c r="I361" s="4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5"/>
      <c r="C362" s="4"/>
      <c r="D362" s="4"/>
      <c r="E362" s="4"/>
      <c r="F362" s="4"/>
      <c r="G362" s="4"/>
      <c r="H362" s="4"/>
      <c r="I362" s="4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5"/>
      <c r="C363" s="4"/>
      <c r="D363" s="4"/>
      <c r="E363" s="4"/>
      <c r="F363" s="4"/>
      <c r="G363" s="4"/>
      <c r="H363" s="4"/>
      <c r="I363" s="4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5"/>
      <c r="C364" s="4"/>
      <c r="D364" s="4"/>
      <c r="E364" s="4"/>
      <c r="F364" s="4"/>
      <c r="G364" s="4"/>
      <c r="H364" s="4"/>
      <c r="I364" s="4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5"/>
      <c r="C365" s="4"/>
      <c r="D365" s="4"/>
      <c r="E365" s="4"/>
      <c r="F365" s="4"/>
      <c r="G365" s="4"/>
      <c r="H365" s="4"/>
      <c r="I365" s="4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5"/>
      <c r="C366" s="4"/>
      <c r="D366" s="4"/>
      <c r="E366" s="4"/>
      <c r="F366" s="4"/>
      <c r="G366" s="4"/>
      <c r="H366" s="4"/>
      <c r="I366" s="4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5"/>
      <c r="C367" s="4"/>
      <c r="D367" s="4"/>
      <c r="E367" s="4"/>
      <c r="F367" s="4"/>
      <c r="G367" s="4"/>
      <c r="H367" s="4"/>
      <c r="I367" s="4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5"/>
      <c r="C368" s="4"/>
      <c r="D368" s="4"/>
      <c r="E368" s="4"/>
      <c r="F368" s="4"/>
      <c r="G368" s="4"/>
      <c r="H368" s="4"/>
      <c r="I368" s="4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5"/>
      <c r="C369" s="4"/>
      <c r="D369" s="4"/>
      <c r="E369" s="4"/>
      <c r="F369" s="4"/>
      <c r="G369" s="4"/>
      <c r="H369" s="4"/>
      <c r="I369" s="4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5"/>
      <c r="C370" s="4"/>
      <c r="D370" s="4"/>
      <c r="E370" s="4"/>
      <c r="F370" s="4"/>
      <c r="G370" s="4"/>
      <c r="H370" s="4"/>
      <c r="I370" s="4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5"/>
      <c r="C371" s="4"/>
      <c r="D371" s="4"/>
      <c r="E371" s="4"/>
      <c r="F371" s="4"/>
      <c r="G371" s="4"/>
      <c r="H371" s="4"/>
      <c r="I371" s="4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5"/>
      <c r="C372" s="4"/>
      <c r="D372" s="4"/>
      <c r="E372" s="4"/>
      <c r="F372" s="4"/>
      <c r="G372" s="4"/>
      <c r="H372" s="4"/>
      <c r="I372" s="4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5"/>
      <c r="C373" s="4"/>
      <c r="D373" s="4"/>
      <c r="E373" s="4"/>
      <c r="F373" s="4"/>
      <c r="G373" s="4"/>
      <c r="H373" s="4"/>
      <c r="I373" s="4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5"/>
      <c r="C374" s="4"/>
      <c r="D374" s="4"/>
      <c r="E374" s="4"/>
      <c r="F374" s="4"/>
      <c r="G374" s="4"/>
      <c r="H374" s="4"/>
      <c r="I374" s="4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5"/>
      <c r="C375" s="4"/>
      <c r="D375" s="4"/>
      <c r="E375" s="4"/>
      <c r="F375" s="4"/>
      <c r="G375" s="4"/>
      <c r="H375" s="4"/>
      <c r="I375" s="4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5"/>
      <c r="C376" s="4"/>
      <c r="D376" s="4"/>
      <c r="E376" s="4"/>
      <c r="F376" s="4"/>
      <c r="G376" s="4"/>
      <c r="H376" s="4"/>
      <c r="I376" s="4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5"/>
      <c r="C377" s="4"/>
      <c r="D377" s="4"/>
      <c r="E377" s="4"/>
      <c r="F377" s="4"/>
      <c r="G377" s="4"/>
      <c r="H377" s="4"/>
      <c r="I377" s="4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5"/>
      <c r="C378" s="4"/>
      <c r="D378" s="4"/>
      <c r="E378" s="4"/>
      <c r="F378" s="4"/>
      <c r="G378" s="4"/>
      <c r="H378" s="4"/>
      <c r="I378" s="4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5"/>
      <c r="C379" s="4"/>
      <c r="D379" s="4"/>
      <c r="E379" s="4"/>
      <c r="F379" s="4"/>
      <c r="G379" s="4"/>
      <c r="H379" s="4"/>
      <c r="I379" s="4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5"/>
      <c r="C380" s="4"/>
      <c r="D380" s="4"/>
      <c r="E380" s="4"/>
      <c r="F380" s="4"/>
      <c r="G380" s="4"/>
      <c r="H380" s="4"/>
      <c r="I380" s="4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5"/>
      <c r="C381" s="4"/>
      <c r="D381" s="4"/>
      <c r="E381" s="4"/>
      <c r="F381" s="4"/>
      <c r="G381" s="4"/>
      <c r="H381" s="4"/>
      <c r="I381" s="4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5"/>
      <c r="C382" s="4"/>
      <c r="D382" s="4"/>
      <c r="E382" s="4"/>
      <c r="F382" s="4"/>
      <c r="G382" s="4"/>
      <c r="H382" s="4"/>
      <c r="I382" s="4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5"/>
      <c r="C383" s="4"/>
      <c r="D383" s="4"/>
      <c r="E383" s="4"/>
      <c r="F383" s="4"/>
      <c r="G383" s="4"/>
      <c r="H383" s="4"/>
      <c r="I383" s="4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5"/>
      <c r="C384" s="4"/>
      <c r="D384" s="4"/>
      <c r="E384" s="4"/>
      <c r="F384" s="4"/>
      <c r="G384" s="4"/>
      <c r="H384" s="4"/>
      <c r="I384" s="4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5"/>
      <c r="C385" s="4"/>
      <c r="D385" s="4"/>
      <c r="E385" s="4"/>
      <c r="F385" s="4"/>
      <c r="G385" s="4"/>
      <c r="H385" s="4"/>
      <c r="I385" s="4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5"/>
      <c r="C386" s="4"/>
      <c r="D386" s="4"/>
      <c r="E386" s="4"/>
      <c r="F386" s="4"/>
      <c r="G386" s="4"/>
      <c r="H386" s="4"/>
      <c r="I386" s="4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5"/>
      <c r="C387" s="4"/>
      <c r="D387" s="4"/>
      <c r="E387" s="4"/>
      <c r="F387" s="4"/>
      <c r="G387" s="4"/>
      <c r="H387" s="4"/>
      <c r="I387" s="4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5"/>
      <c r="C388" s="4"/>
      <c r="D388" s="4"/>
      <c r="E388" s="4"/>
      <c r="F388" s="4"/>
      <c r="G388" s="4"/>
      <c r="H388" s="4"/>
      <c r="I388" s="4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5"/>
      <c r="C389" s="4"/>
      <c r="D389" s="4"/>
      <c r="E389" s="4"/>
      <c r="F389" s="4"/>
      <c r="G389" s="4"/>
      <c r="H389" s="4"/>
      <c r="I389" s="4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5"/>
      <c r="C390" s="4"/>
      <c r="D390" s="4"/>
      <c r="E390" s="4"/>
      <c r="F390" s="4"/>
      <c r="G390" s="4"/>
      <c r="H390" s="4"/>
      <c r="I390" s="4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5"/>
      <c r="C391" s="4"/>
      <c r="D391" s="4"/>
      <c r="E391" s="4"/>
      <c r="F391" s="4"/>
      <c r="G391" s="4"/>
      <c r="H391" s="4"/>
      <c r="I391" s="4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5"/>
      <c r="C392" s="4"/>
      <c r="D392" s="4"/>
      <c r="E392" s="4"/>
      <c r="F392" s="4"/>
      <c r="G392" s="4"/>
      <c r="H392" s="4"/>
      <c r="I392" s="4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5"/>
      <c r="C393" s="4"/>
      <c r="D393" s="4"/>
      <c r="E393" s="4"/>
      <c r="F393" s="4"/>
      <c r="G393" s="4"/>
      <c r="H393" s="4"/>
      <c r="I393" s="4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5"/>
      <c r="C394" s="4"/>
      <c r="D394" s="4"/>
      <c r="E394" s="4"/>
      <c r="F394" s="4"/>
      <c r="G394" s="4"/>
      <c r="H394" s="4"/>
      <c r="I394" s="4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5"/>
      <c r="C395" s="4"/>
      <c r="D395" s="4"/>
      <c r="E395" s="4"/>
      <c r="F395" s="4"/>
      <c r="G395" s="4"/>
      <c r="H395" s="4"/>
      <c r="I395" s="4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5"/>
      <c r="C396" s="4"/>
      <c r="D396" s="4"/>
      <c r="E396" s="4"/>
      <c r="F396" s="4"/>
      <c r="G396" s="4"/>
      <c r="H396" s="4"/>
      <c r="I396" s="4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5"/>
      <c r="C397" s="4"/>
      <c r="D397" s="4"/>
      <c r="E397" s="4"/>
      <c r="F397" s="4"/>
      <c r="G397" s="4"/>
      <c r="H397" s="4"/>
      <c r="I397" s="4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5"/>
      <c r="C398" s="4"/>
      <c r="D398" s="4"/>
      <c r="E398" s="4"/>
      <c r="F398" s="4"/>
      <c r="G398" s="4"/>
      <c r="H398" s="4"/>
      <c r="I398" s="4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5"/>
      <c r="C399" s="4"/>
      <c r="D399" s="4"/>
      <c r="E399" s="4"/>
      <c r="F399" s="4"/>
      <c r="G399" s="4"/>
      <c r="H399" s="4"/>
      <c r="I399" s="4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5"/>
      <c r="C400" s="4"/>
      <c r="D400" s="4"/>
      <c r="E400" s="4"/>
      <c r="F400" s="4"/>
      <c r="G400" s="4"/>
      <c r="H400" s="4"/>
      <c r="I400" s="4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5"/>
      <c r="C401" s="4"/>
      <c r="D401" s="4"/>
      <c r="E401" s="4"/>
      <c r="F401" s="4"/>
      <c r="G401" s="4"/>
      <c r="H401" s="4"/>
      <c r="I401" s="4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5"/>
      <c r="C402" s="4"/>
      <c r="D402" s="4"/>
      <c r="E402" s="4"/>
      <c r="F402" s="4"/>
      <c r="G402" s="4"/>
      <c r="H402" s="4"/>
      <c r="I402" s="4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5"/>
      <c r="C403" s="4"/>
      <c r="D403" s="4"/>
      <c r="E403" s="4"/>
      <c r="F403" s="4"/>
      <c r="G403" s="4"/>
      <c r="H403" s="4"/>
      <c r="I403" s="4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5"/>
      <c r="C404" s="4"/>
      <c r="D404" s="4"/>
      <c r="E404" s="4"/>
      <c r="F404" s="4"/>
      <c r="G404" s="4"/>
      <c r="H404" s="4"/>
      <c r="I404" s="4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5"/>
      <c r="C405" s="4"/>
      <c r="D405" s="4"/>
      <c r="E405" s="4"/>
      <c r="F405" s="4"/>
      <c r="G405" s="4"/>
      <c r="H405" s="4"/>
      <c r="I405" s="4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5"/>
      <c r="C406" s="4"/>
      <c r="D406" s="4"/>
      <c r="E406" s="4"/>
      <c r="F406" s="4"/>
      <c r="G406" s="4"/>
      <c r="H406" s="4"/>
      <c r="I406" s="4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5"/>
      <c r="C407" s="4"/>
      <c r="D407" s="4"/>
      <c r="E407" s="4"/>
      <c r="F407" s="4"/>
      <c r="G407" s="4"/>
      <c r="H407" s="4"/>
      <c r="I407" s="4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5"/>
      <c r="C408" s="4"/>
      <c r="D408" s="4"/>
      <c r="E408" s="4"/>
      <c r="F408" s="4"/>
      <c r="G408" s="4"/>
      <c r="H408" s="4"/>
      <c r="I408" s="4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5"/>
      <c r="C409" s="4"/>
      <c r="D409" s="4"/>
      <c r="E409" s="4"/>
      <c r="F409" s="4"/>
      <c r="G409" s="4"/>
      <c r="H409" s="4"/>
      <c r="I409" s="4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5"/>
      <c r="C410" s="4"/>
      <c r="D410" s="4"/>
      <c r="E410" s="4"/>
      <c r="F410" s="4"/>
      <c r="G410" s="4"/>
      <c r="H410" s="4"/>
      <c r="I410" s="4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5"/>
      <c r="C411" s="4"/>
      <c r="D411" s="4"/>
      <c r="E411" s="4"/>
      <c r="F411" s="4"/>
      <c r="G411" s="4"/>
      <c r="H411" s="4"/>
      <c r="I411" s="4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5"/>
      <c r="C412" s="4"/>
      <c r="D412" s="4"/>
      <c r="E412" s="4"/>
      <c r="F412" s="4"/>
      <c r="G412" s="4"/>
      <c r="H412" s="4"/>
      <c r="I412" s="4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5"/>
      <c r="C413" s="4"/>
      <c r="D413" s="4"/>
      <c r="E413" s="4"/>
      <c r="F413" s="4"/>
      <c r="G413" s="4"/>
      <c r="H413" s="4"/>
      <c r="I413" s="4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5"/>
      <c r="C414" s="4"/>
      <c r="D414" s="4"/>
      <c r="E414" s="4"/>
      <c r="F414" s="4"/>
      <c r="G414" s="4"/>
      <c r="H414" s="4"/>
      <c r="I414" s="4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5"/>
      <c r="C415" s="4"/>
      <c r="D415" s="4"/>
      <c r="E415" s="4"/>
      <c r="F415" s="4"/>
      <c r="G415" s="4"/>
      <c r="H415" s="4"/>
      <c r="I415" s="4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5"/>
      <c r="C416" s="4"/>
      <c r="D416" s="4"/>
      <c r="E416" s="4"/>
      <c r="F416" s="4"/>
      <c r="G416" s="4"/>
      <c r="H416" s="4"/>
      <c r="I416" s="4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5"/>
      <c r="C417" s="4"/>
      <c r="D417" s="4"/>
      <c r="E417" s="4"/>
      <c r="F417" s="4"/>
      <c r="G417" s="4"/>
      <c r="H417" s="4"/>
      <c r="I417" s="4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5"/>
      <c r="C418" s="4"/>
      <c r="D418" s="4"/>
      <c r="E418" s="4"/>
      <c r="F418" s="4"/>
      <c r="G418" s="4"/>
      <c r="H418" s="4"/>
      <c r="I418" s="4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5"/>
      <c r="C419" s="4"/>
      <c r="D419" s="4"/>
      <c r="E419" s="4"/>
      <c r="F419" s="4"/>
      <c r="G419" s="4"/>
      <c r="H419" s="4"/>
      <c r="I419" s="4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5"/>
      <c r="C420" s="4"/>
      <c r="D420" s="4"/>
      <c r="E420" s="4"/>
      <c r="F420" s="4"/>
      <c r="G420" s="4"/>
      <c r="H420" s="4"/>
      <c r="I420" s="4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5"/>
      <c r="C421" s="4"/>
      <c r="D421" s="4"/>
      <c r="E421" s="4"/>
      <c r="F421" s="4"/>
      <c r="G421" s="4"/>
      <c r="H421" s="4"/>
      <c r="I421" s="4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5"/>
      <c r="C422" s="4"/>
      <c r="D422" s="4"/>
      <c r="E422" s="4"/>
      <c r="F422" s="4"/>
      <c r="G422" s="4"/>
      <c r="H422" s="4"/>
      <c r="I422" s="4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5"/>
      <c r="C423" s="4"/>
      <c r="D423" s="4"/>
      <c r="E423" s="4"/>
      <c r="F423" s="4"/>
      <c r="G423" s="4"/>
      <c r="H423" s="4"/>
      <c r="I423" s="4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5"/>
      <c r="C424" s="4"/>
      <c r="D424" s="4"/>
      <c r="E424" s="4"/>
      <c r="F424" s="4"/>
      <c r="G424" s="4"/>
      <c r="H424" s="4"/>
      <c r="I424" s="4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5"/>
      <c r="C425" s="4"/>
      <c r="D425" s="4"/>
      <c r="E425" s="4"/>
      <c r="F425" s="4"/>
      <c r="G425" s="4"/>
      <c r="H425" s="4"/>
      <c r="I425" s="4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5"/>
      <c r="C426" s="4"/>
      <c r="D426" s="4"/>
      <c r="E426" s="4"/>
      <c r="F426" s="4"/>
      <c r="G426" s="4"/>
      <c r="H426" s="4"/>
      <c r="I426" s="4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5"/>
      <c r="C427" s="4"/>
      <c r="D427" s="4"/>
      <c r="E427" s="4"/>
      <c r="F427" s="4"/>
      <c r="G427" s="4"/>
      <c r="H427" s="4"/>
      <c r="I427" s="4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5"/>
      <c r="C428" s="4"/>
      <c r="D428" s="4"/>
      <c r="E428" s="4"/>
      <c r="F428" s="4"/>
      <c r="G428" s="4"/>
      <c r="H428" s="4"/>
      <c r="I428" s="4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5"/>
      <c r="C429" s="4"/>
      <c r="D429" s="4"/>
      <c r="E429" s="4"/>
      <c r="F429" s="4"/>
      <c r="G429" s="4"/>
      <c r="H429" s="4"/>
      <c r="I429" s="4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5"/>
      <c r="C430" s="4"/>
      <c r="D430" s="4"/>
      <c r="E430" s="4"/>
      <c r="F430" s="4"/>
      <c r="G430" s="4"/>
      <c r="H430" s="4"/>
      <c r="I430" s="4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5"/>
      <c r="C431" s="4"/>
      <c r="D431" s="4"/>
      <c r="E431" s="4"/>
      <c r="F431" s="4"/>
      <c r="G431" s="4"/>
      <c r="H431" s="4"/>
      <c r="I431" s="4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5"/>
      <c r="C432" s="4"/>
      <c r="D432" s="4"/>
      <c r="E432" s="4"/>
      <c r="F432" s="4"/>
      <c r="G432" s="4"/>
      <c r="H432" s="4"/>
      <c r="I432" s="4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5"/>
      <c r="C433" s="4"/>
      <c r="D433" s="4"/>
      <c r="E433" s="4"/>
      <c r="F433" s="4"/>
      <c r="G433" s="4"/>
      <c r="H433" s="4"/>
      <c r="I433" s="4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5"/>
      <c r="C434" s="4"/>
      <c r="D434" s="4"/>
      <c r="E434" s="4"/>
      <c r="F434" s="4"/>
      <c r="G434" s="4"/>
      <c r="H434" s="4"/>
      <c r="I434" s="4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5"/>
      <c r="C435" s="4"/>
      <c r="D435" s="4"/>
      <c r="E435" s="4"/>
      <c r="F435" s="4"/>
      <c r="G435" s="4"/>
      <c r="H435" s="4"/>
      <c r="I435" s="4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5"/>
      <c r="C436" s="4"/>
      <c r="D436" s="4"/>
      <c r="E436" s="4"/>
      <c r="F436" s="4"/>
      <c r="G436" s="4"/>
      <c r="H436" s="4"/>
      <c r="I436" s="4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5"/>
      <c r="C437" s="4"/>
      <c r="D437" s="4"/>
      <c r="E437" s="4"/>
      <c r="F437" s="4"/>
      <c r="G437" s="4"/>
      <c r="H437" s="4"/>
      <c r="I437" s="4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5"/>
      <c r="C438" s="4"/>
      <c r="D438" s="4"/>
      <c r="E438" s="4"/>
      <c r="F438" s="4"/>
      <c r="G438" s="4"/>
      <c r="H438" s="4"/>
      <c r="I438" s="4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5"/>
      <c r="C439" s="4"/>
      <c r="D439" s="4"/>
      <c r="E439" s="4"/>
      <c r="F439" s="4"/>
      <c r="G439" s="4"/>
      <c r="H439" s="4"/>
      <c r="I439" s="4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5"/>
      <c r="C440" s="4"/>
      <c r="D440" s="4"/>
      <c r="E440" s="4"/>
      <c r="F440" s="4"/>
      <c r="G440" s="4"/>
      <c r="H440" s="4"/>
      <c r="I440" s="4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5"/>
      <c r="C441" s="4"/>
      <c r="D441" s="4"/>
      <c r="E441" s="4"/>
      <c r="F441" s="4"/>
      <c r="G441" s="4"/>
      <c r="H441" s="4"/>
      <c r="I441" s="4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5"/>
      <c r="C442" s="4"/>
      <c r="D442" s="4"/>
      <c r="E442" s="4"/>
      <c r="F442" s="4"/>
      <c r="G442" s="4"/>
      <c r="H442" s="4"/>
      <c r="I442" s="4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5"/>
      <c r="C443" s="4"/>
      <c r="D443" s="4"/>
      <c r="E443" s="4"/>
      <c r="F443" s="4"/>
      <c r="G443" s="4"/>
      <c r="H443" s="4"/>
      <c r="I443" s="4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5"/>
      <c r="C444" s="4"/>
      <c r="D444" s="4"/>
      <c r="E444" s="4"/>
      <c r="F444" s="4"/>
      <c r="G444" s="4"/>
      <c r="H444" s="4"/>
      <c r="I444" s="4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5"/>
      <c r="C445" s="4"/>
      <c r="D445" s="4"/>
      <c r="E445" s="4"/>
      <c r="F445" s="4"/>
      <c r="G445" s="4"/>
      <c r="H445" s="4"/>
      <c r="I445" s="4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5"/>
      <c r="C446" s="4"/>
      <c r="D446" s="4"/>
      <c r="E446" s="4"/>
      <c r="F446" s="4"/>
      <c r="G446" s="4"/>
      <c r="H446" s="4"/>
      <c r="I446" s="4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5"/>
      <c r="C447" s="4"/>
      <c r="D447" s="4"/>
      <c r="E447" s="4"/>
      <c r="F447" s="4"/>
      <c r="G447" s="4"/>
      <c r="H447" s="4"/>
      <c r="I447" s="4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5"/>
      <c r="C448" s="4"/>
      <c r="D448" s="4"/>
      <c r="E448" s="4"/>
      <c r="F448" s="4"/>
      <c r="G448" s="4"/>
      <c r="H448" s="4"/>
      <c r="I448" s="4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5"/>
      <c r="C449" s="4"/>
      <c r="D449" s="4"/>
      <c r="E449" s="4"/>
      <c r="F449" s="4"/>
      <c r="G449" s="4"/>
      <c r="H449" s="4"/>
      <c r="I449" s="4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5"/>
      <c r="C450" s="4"/>
      <c r="D450" s="4"/>
      <c r="E450" s="4"/>
      <c r="F450" s="4"/>
      <c r="G450" s="4"/>
      <c r="H450" s="4"/>
      <c r="I450" s="4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5"/>
      <c r="C451" s="4"/>
      <c r="D451" s="4"/>
      <c r="E451" s="4"/>
      <c r="F451" s="4"/>
      <c r="G451" s="4"/>
      <c r="H451" s="4"/>
      <c r="I451" s="4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5"/>
      <c r="C452" s="4"/>
      <c r="D452" s="4"/>
      <c r="E452" s="4"/>
      <c r="F452" s="4"/>
      <c r="G452" s="4"/>
      <c r="H452" s="4"/>
      <c r="I452" s="4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5"/>
      <c r="C453" s="4"/>
      <c r="D453" s="4"/>
      <c r="E453" s="4"/>
      <c r="F453" s="4"/>
      <c r="G453" s="4"/>
      <c r="H453" s="4"/>
      <c r="I453" s="4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5"/>
      <c r="C454" s="4"/>
      <c r="D454" s="4"/>
      <c r="E454" s="4"/>
      <c r="F454" s="4"/>
      <c r="G454" s="4"/>
      <c r="H454" s="4"/>
      <c r="I454" s="4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5"/>
      <c r="C455" s="4"/>
      <c r="D455" s="4"/>
      <c r="E455" s="4"/>
      <c r="F455" s="4"/>
      <c r="G455" s="4"/>
      <c r="H455" s="4"/>
      <c r="I455" s="4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5"/>
      <c r="C456" s="4"/>
      <c r="D456" s="4"/>
      <c r="E456" s="4"/>
      <c r="F456" s="4"/>
      <c r="G456" s="4"/>
      <c r="H456" s="4"/>
      <c r="I456" s="4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5"/>
      <c r="C457" s="4"/>
      <c r="D457" s="4"/>
      <c r="E457" s="4"/>
      <c r="F457" s="4"/>
      <c r="G457" s="4"/>
      <c r="H457" s="4"/>
      <c r="I457" s="4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5"/>
      <c r="C458" s="4"/>
      <c r="D458" s="4"/>
      <c r="E458" s="4"/>
      <c r="F458" s="4"/>
      <c r="G458" s="4"/>
      <c r="H458" s="4"/>
      <c r="I458" s="4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5"/>
      <c r="C459" s="4"/>
      <c r="D459" s="4"/>
      <c r="E459" s="4"/>
      <c r="F459" s="4"/>
      <c r="G459" s="4"/>
      <c r="H459" s="4"/>
      <c r="I459" s="4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5"/>
      <c r="C460" s="4"/>
      <c r="D460" s="4"/>
      <c r="E460" s="4"/>
      <c r="F460" s="4"/>
      <c r="G460" s="4"/>
      <c r="H460" s="4"/>
      <c r="I460" s="4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5"/>
      <c r="C461" s="4"/>
      <c r="D461" s="4"/>
      <c r="E461" s="4"/>
      <c r="F461" s="4"/>
      <c r="G461" s="4"/>
      <c r="H461" s="4"/>
      <c r="I461" s="4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5"/>
      <c r="C462" s="4"/>
      <c r="D462" s="4"/>
      <c r="E462" s="4"/>
      <c r="F462" s="4"/>
      <c r="G462" s="4"/>
      <c r="H462" s="4"/>
      <c r="I462" s="4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5"/>
      <c r="C463" s="4"/>
      <c r="D463" s="4"/>
      <c r="E463" s="4"/>
      <c r="F463" s="4"/>
      <c r="G463" s="4"/>
      <c r="H463" s="4"/>
      <c r="I463" s="4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5"/>
      <c r="C464" s="4"/>
      <c r="D464" s="4"/>
      <c r="E464" s="4"/>
      <c r="F464" s="4"/>
      <c r="G464" s="4"/>
      <c r="H464" s="4"/>
      <c r="I464" s="4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5"/>
      <c r="C465" s="4"/>
      <c r="D465" s="4"/>
      <c r="E465" s="4"/>
      <c r="F465" s="4"/>
      <c r="G465" s="4"/>
      <c r="H465" s="4"/>
      <c r="I465" s="4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5"/>
      <c r="C466" s="4"/>
      <c r="D466" s="4"/>
      <c r="E466" s="4"/>
      <c r="F466" s="4"/>
      <c r="G466" s="4"/>
      <c r="H466" s="4"/>
      <c r="I466" s="4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5"/>
      <c r="C467" s="4"/>
      <c r="D467" s="4"/>
      <c r="E467" s="4"/>
      <c r="F467" s="4"/>
      <c r="G467" s="4"/>
      <c r="H467" s="4"/>
      <c r="I467" s="4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5"/>
      <c r="C468" s="4"/>
      <c r="D468" s="4"/>
      <c r="E468" s="4"/>
      <c r="F468" s="4"/>
      <c r="G468" s="4"/>
      <c r="H468" s="4"/>
      <c r="I468" s="4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5"/>
      <c r="C469" s="4"/>
      <c r="D469" s="4"/>
      <c r="E469" s="4"/>
      <c r="F469" s="4"/>
      <c r="G469" s="4"/>
      <c r="H469" s="4"/>
      <c r="I469" s="4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5"/>
      <c r="C470" s="4"/>
      <c r="D470" s="4"/>
      <c r="E470" s="4"/>
      <c r="F470" s="4"/>
      <c r="G470" s="4"/>
      <c r="H470" s="4"/>
      <c r="I470" s="4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5"/>
      <c r="C471" s="4"/>
      <c r="D471" s="4"/>
      <c r="E471" s="4"/>
      <c r="F471" s="4"/>
      <c r="G471" s="4"/>
      <c r="H471" s="4"/>
      <c r="I471" s="4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5"/>
      <c r="C472" s="4"/>
      <c r="D472" s="4"/>
      <c r="E472" s="4"/>
      <c r="F472" s="4"/>
      <c r="G472" s="4"/>
      <c r="H472" s="4"/>
      <c r="I472" s="4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5"/>
      <c r="C473" s="4"/>
      <c r="D473" s="4"/>
      <c r="E473" s="4"/>
      <c r="F473" s="4"/>
      <c r="G473" s="4"/>
      <c r="H473" s="4"/>
      <c r="I473" s="4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5"/>
      <c r="C474" s="4"/>
      <c r="D474" s="4"/>
      <c r="E474" s="4"/>
      <c r="F474" s="4"/>
      <c r="G474" s="4"/>
      <c r="H474" s="4"/>
      <c r="I474" s="4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5"/>
      <c r="C475" s="4"/>
      <c r="D475" s="4"/>
      <c r="E475" s="4"/>
      <c r="F475" s="4"/>
      <c r="G475" s="4"/>
      <c r="H475" s="4"/>
      <c r="I475" s="4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5"/>
      <c r="C476" s="4"/>
      <c r="D476" s="4"/>
      <c r="E476" s="4"/>
      <c r="F476" s="4"/>
      <c r="G476" s="4"/>
      <c r="H476" s="4"/>
      <c r="I476" s="4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5"/>
      <c r="C477" s="4"/>
      <c r="D477" s="4"/>
      <c r="E477" s="4"/>
      <c r="F477" s="4"/>
      <c r="G477" s="4"/>
      <c r="H477" s="4"/>
      <c r="I477" s="4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5"/>
      <c r="C478" s="4"/>
      <c r="D478" s="4"/>
      <c r="E478" s="4"/>
      <c r="F478" s="4"/>
      <c r="G478" s="4"/>
      <c r="H478" s="4"/>
      <c r="I478" s="4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5"/>
      <c r="C479" s="4"/>
      <c r="D479" s="4"/>
      <c r="E479" s="4"/>
      <c r="F479" s="4"/>
      <c r="G479" s="4"/>
      <c r="H479" s="4"/>
      <c r="I479" s="4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5"/>
      <c r="C480" s="4"/>
      <c r="D480" s="4"/>
      <c r="E480" s="4"/>
      <c r="F480" s="4"/>
      <c r="G480" s="4"/>
      <c r="H480" s="4"/>
      <c r="I480" s="4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5"/>
      <c r="C481" s="4"/>
      <c r="D481" s="4"/>
      <c r="E481" s="4"/>
      <c r="F481" s="4"/>
      <c r="G481" s="4"/>
      <c r="H481" s="4"/>
      <c r="I481" s="4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5"/>
      <c r="C482" s="4"/>
      <c r="D482" s="4"/>
      <c r="E482" s="4"/>
      <c r="F482" s="4"/>
      <c r="G482" s="4"/>
      <c r="H482" s="4"/>
      <c r="I482" s="4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5"/>
      <c r="C483" s="4"/>
      <c r="D483" s="4"/>
      <c r="E483" s="4"/>
      <c r="F483" s="4"/>
      <c r="G483" s="4"/>
      <c r="H483" s="4"/>
      <c r="I483" s="4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5"/>
      <c r="C484" s="4"/>
      <c r="D484" s="4"/>
      <c r="E484" s="4"/>
      <c r="F484" s="4"/>
      <c r="G484" s="4"/>
      <c r="H484" s="4"/>
      <c r="I484" s="4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5"/>
      <c r="C485" s="4"/>
      <c r="D485" s="4"/>
      <c r="E485" s="4"/>
      <c r="F485" s="4"/>
      <c r="G485" s="4"/>
      <c r="H485" s="4"/>
      <c r="I485" s="4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5"/>
      <c r="C486" s="4"/>
      <c r="D486" s="4"/>
      <c r="E486" s="4"/>
      <c r="F486" s="4"/>
      <c r="G486" s="4"/>
      <c r="H486" s="4"/>
      <c r="I486" s="4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5"/>
      <c r="C487" s="4"/>
      <c r="D487" s="4"/>
      <c r="E487" s="4"/>
      <c r="F487" s="4"/>
      <c r="G487" s="4"/>
      <c r="H487" s="4"/>
      <c r="I487" s="4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5"/>
      <c r="C488" s="4"/>
      <c r="D488" s="4"/>
      <c r="E488" s="4"/>
      <c r="F488" s="4"/>
      <c r="G488" s="4"/>
      <c r="H488" s="4"/>
      <c r="I488" s="4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5"/>
      <c r="C489" s="4"/>
      <c r="D489" s="4"/>
      <c r="E489" s="4"/>
      <c r="F489" s="4"/>
      <c r="G489" s="4"/>
      <c r="H489" s="4"/>
      <c r="I489" s="4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5"/>
      <c r="C490" s="4"/>
      <c r="D490" s="4"/>
      <c r="E490" s="4"/>
      <c r="F490" s="4"/>
      <c r="G490" s="4"/>
      <c r="H490" s="4"/>
      <c r="I490" s="4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5"/>
      <c r="C491" s="4"/>
      <c r="D491" s="4"/>
      <c r="E491" s="4"/>
      <c r="F491" s="4"/>
      <c r="G491" s="4"/>
      <c r="H491" s="4"/>
      <c r="I491" s="4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5"/>
      <c r="C492" s="4"/>
      <c r="D492" s="4"/>
      <c r="E492" s="4"/>
      <c r="F492" s="4"/>
      <c r="G492" s="4"/>
      <c r="H492" s="4"/>
      <c r="I492" s="4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5"/>
      <c r="C493" s="4"/>
      <c r="D493" s="4"/>
      <c r="E493" s="4"/>
      <c r="F493" s="4"/>
      <c r="G493" s="4"/>
      <c r="H493" s="4"/>
      <c r="I493" s="4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5"/>
      <c r="C494" s="4"/>
      <c r="D494" s="4"/>
      <c r="E494" s="4"/>
      <c r="F494" s="4"/>
      <c r="G494" s="4"/>
      <c r="H494" s="4"/>
      <c r="I494" s="4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5"/>
      <c r="C495" s="4"/>
      <c r="D495" s="4"/>
      <c r="E495" s="4"/>
      <c r="F495" s="4"/>
      <c r="G495" s="4"/>
      <c r="H495" s="4"/>
      <c r="I495" s="4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5"/>
      <c r="C496" s="4"/>
      <c r="D496" s="4"/>
      <c r="E496" s="4"/>
      <c r="F496" s="4"/>
      <c r="G496" s="4"/>
      <c r="H496" s="4"/>
      <c r="I496" s="4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5"/>
      <c r="C497" s="4"/>
      <c r="D497" s="4"/>
      <c r="E497" s="4"/>
      <c r="F497" s="4"/>
      <c r="G497" s="4"/>
      <c r="H497" s="4"/>
      <c r="I497" s="4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5"/>
      <c r="C498" s="4"/>
      <c r="D498" s="4"/>
      <c r="E498" s="4"/>
      <c r="F498" s="4"/>
      <c r="G498" s="4"/>
      <c r="H498" s="4"/>
      <c r="I498" s="4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5"/>
      <c r="C499" s="4"/>
      <c r="D499" s="4"/>
      <c r="E499" s="4"/>
      <c r="F499" s="4"/>
      <c r="G499" s="4"/>
      <c r="H499" s="4"/>
      <c r="I499" s="4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5"/>
      <c r="C500" s="4"/>
      <c r="D500" s="4"/>
      <c r="E500" s="4"/>
      <c r="F500" s="4"/>
      <c r="G500" s="4"/>
      <c r="H500" s="4"/>
      <c r="I500" s="4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5"/>
      <c r="C501" s="4"/>
      <c r="D501" s="4"/>
      <c r="E501" s="4"/>
      <c r="F501" s="4"/>
      <c r="G501" s="4"/>
      <c r="H501" s="4"/>
      <c r="I501" s="4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5"/>
      <c r="C502" s="4"/>
      <c r="D502" s="4"/>
      <c r="E502" s="4"/>
      <c r="F502" s="4"/>
      <c r="G502" s="4"/>
      <c r="H502" s="4"/>
      <c r="I502" s="4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5"/>
      <c r="C503" s="4"/>
      <c r="D503" s="4"/>
      <c r="E503" s="4"/>
      <c r="F503" s="4"/>
      <c r="G503" s="4"/>
      <c r="H503" s="4"/>
      <c r="I503" s="4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5"/>
      <c r="C504" s="4"/>
      <c r="D504" s="4"/>
      <c r="E504" s="4"/>
      <c r="F504" s="4"/>
      <c r="G504" s="4"/>
      <c r="H504" s="4"/>
      <c r="I504" s="4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5"/>
      <c r="C505" s="4"/>
      <c r="D505" s="4"/>
      <c r="E505" s="4"/>
      <c r="F505" s="4"/>
      <c r="G505" s="4"/>
      <c r="H505" s="4"/>
      <c r="I505" s="4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5"/>
      <c r="C506" s="4"/>
      <c r="D506" s="4"/>
      <c r="E506" s="4"/>
      <c r="F506" s="4"/>
      <c r="G506" s="4"/>
      <c r="H506" s="4"/>
      <c r="I506" s="4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5"/>
      <c r="C507" s="4"/>
      <c r="D507" s="4"/>
      <c r="E507" s="4"/>
      <c r="F507" s="4"/>
      <c r="G507" s="4"/>
      <c r="H507" s="4"/>
      <c r="I507" s="4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5"/>
      <c r="C508" s="4"/>
      <c r="D508" s="4"/>
      <c r="E508" s="4"/>
      <c r="F508" s="4"/>
      <c r="G508" s="4"/>
      <c r="H508" s="4"/>
      <c r="I508" s="4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5"/>
      <c r="C509" s="4"/>
      <c r="D509" s="4"/>
      <c r="E509" s="4"/>
      <c r="F509" s="4"/>
      <c r="G509" s="4"/>
      <c r="H509" s="4"/>
      <c r="I509" s="4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5"/>
      <c r="C510" s="4"/>
      <c r="D510" s="4"/>
      <c r="E510" s="4"/>
      <c r="F510" s="4"/>
      <c r="G510" s="4"/>
      <c r="H510" s="4"/>
      <c r="I510" s="4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5"/>
      <c r="C511" s="4"/>
      <c r="D511" s="4"/>
      <c r="E511" s="4"/>
      <c r="F511" s="4"/>
      <c r="G511" s="4"/>
      <c r="H511" s="4"/>
      <c r="I511" s="4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5"/>
      <c r="C512" s="4"/>
      <c r="D512" s="4"/>
      <c r="E512" s="4"/>
      <c r="F512" s="4"/>
      <c r="G512" s="4"/>
      <c r="H512" s="4"/>
      <c r="I512" s="4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5"/>
      <c r="C513" s="4"/>
      <c r="D513" s="4"/>
      <c r="E513" s="4"/>
      <c r="F513" s="4"/>
      <c r="G513" s="4"/>
      <c r="H513" s="4"/>
      <c r="I513" s="4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5"/>
      <c r="C514" s="4"/>
      <c r="D514" s="4"/>
      <c r="E514" s="4"/>
      <c r="F514" s="4"/>
      <c r="G514" s="4"/>
      <c r="H514" s="4"/>
      <c r="I514" s="4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5"/>
      <c r="C515" s="4"/>
      <c r="D515" s="4"/>
      <c r="E515" s="4"/>
      <c r="F515" s="4"/>
      <c r="G515" s="4"/>
      <c r="H515" s="4"/>
      <c r="I515" s="4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5"/>
      <c r="C516" s="4"/>
      <c r="D516" s="4"/>
      <c r="E516" s="4"/>
      <c r="F516" s="4"/>
      <c r="G516" s="4"/>
      <c r="H516" s="4"/>
      <c r="I516" s="4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5"/>
      <c r="C517" s="4"/>
      <c r="D517" s="4"/>
      <c r="E517" s="4"/>
      <c r="F517" s="4"/>
      <c r="G517" s="4"/>
      <c r="H517" s="4"/>
      <c r="I517" s="4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5"/>
      <c r="C518" s="4"/>
      <c r="D518" s="4"/>
      <c r="E518" s="4"/>
      <c r="F518" s="4"/>
      <c r="G518" s="4"/>
      <c r="H518" s="4"/>
      <c r="I518" s="4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5"/>
      <c r="C519" s="4"/>
      <c r="D519" s="4"/>
      <c r="E519" s="4"/>
      <c r="F519" s="4"/>
      <c r="G519" s="4"/>
      <c r="H519" s="4"/>
      <c r="I519" s="4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5"/>
      <c r="C520" s="4"/>
      <c r="D520" s="4"/>
      <c r="E520" s="4"/>
      <c r="F520" s="4"/>
      <c r="G520" s="4"/>
      <c r="H520" s="4"/>
      <c r="I520" s="4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5"/>
      <c r="C521" s="4"/>
      <c r="D521" s="4"/>
      <c r="E521" s="4"/>
      <c r="F521" s="4"/>
      <c r="G521" s="4"/>
      <c r="H521" s="4"/>
      <c r="I521" s="4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5"/>
      <c r="C522" s="4"/>
      <c r="D522" s="4"/>
      <c r="E522" s="4"/>
      <c r="F522" s="4"/>
      <c r="G522" s="4"/>
      <c r="H522" s="4"/>
      <c r="I522" s="4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5"/>
      <c r="C523" s="4"/>
      <c r="D523" s="4"/>
      <c r="E523" s="4"/>
      <c r="F523" s="4"/>
      <c r="G523" s="4"/>
      <c r="H523" s="4"/>
      <c r="I523" s="4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5"/>
      <c r="C524" s="4"/>
      <c r="D524" s="4"/>
      <c r="E524" s="4"/>
      <c r="F524" s="4"/>
      <c r="G524" s="4"/>
      <c r="H524" s="4"/>
      <c r="I524" s="4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5"/>
      <c r="C525" s="4"/>
      <c r="D525" s="4"/>
      <c r="E525" s="4"/>
      <c r="F525" s="4"/>
      <c r="G525" s="4"/>
      <c r="H525" s="4"/>
      <c r="I525" s="4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5"/>
      <c r="C526" s="4"/>
      <c r="D526" s="4"/>
      <c r="E526" s="4"/>
      <c r="F526" s="4"/>
      <c r="G526" s="4"/>
      <c r="H526" s="4"/>
      <c r="I526" s="4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5"/>
      <c r="C527" s="4"/>
      <c r="D527" s="4"/>
      <c r="E527" s="4"/>
      <c r="F527" s="4"/>
      <c r="G527" s="4"/>
      <c r="H527" s="4"/>
      <c r="I527" s="4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5"/>
      <c r="C528" s="4"/>
      <c r="D528" s="4"/>
      <c r="E528" s="4"/>
      <c r="F528" s="4"/>
      <c r="G528" s="4"/>
      <c r="H528" s="4"/>
      <c r="I528" s="4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5"/>
      <c r="C529" s="4"/>
      <c r="D529" s="4"/>
      <c r="E529" s="4"/>
      <c r="F529" s="4"/>
      <c r="G529" s="4"/>
      <c r="H529" s="4"/>
      <c r="I529" s="4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5"/>
      <c r="C530" s="4"/>
      <c r="D530" s="4"/>
      <c r="E530" s="4"/>
      <c r="F530" s="4"/>
      <c r="G530" s="4"/>
      <c r="H530" s="4"/>
      <c r="I530" s="4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5"/>
      <c r="C531" s="4"/>
      <c r="D531" s="4"/>
      <c r="E531" s="4"/>
      <c r="F531" s="4"/>
      <c r="G531" s="4"/>
      <c r="H531" s="4"/>
      <c r="I531" s="4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5"/>
      <c r="C532" s="4"/>
      <c r="D532" s="4"/>
      <c r="E532" s="4"/>
      <c r="F532" s="4"/>
      <c r="G532" s="4"/>
      <c r="H532" s="4"/>
      <c r="I532" s="4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5"/>
      <c r="C533" s="4"/>
      <c r="D533" s="4"/>
      <c r="E533" s="4"/>
      <c r="F533" s="4"/>
      <c r="G533" s="4"/>
      <c r="H533" s="4"/>
      <c r="I533" s="4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5"/>
      <c r="C534" s="4"/>
      <c r="D534" s="4"/>
      <c r="E534" s="4"/>
      <c r="F534" s="4"/>
      <c r="G534" s="4"/>
      <c r="H534" s="4"/>
      <c r="I534" s="4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5"/>
      <c r="C535" s="4"/>
      <c r="D535" s="4"/>
      <c r="E535" s="4"/>
      <c r="F535" s="4"/>
      <c r="G535" s="4"/>
      <c r="H535" s="4"/>
      <c r="I535" s="4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5"/>
      <c r="C536" s="4"/>
      <c r="D536" s="4"/>
      <c r="E536" s="4"/>
      <c r="F536" s="4"/>
      <c r="G536" s="4"/>
      <c r="H536" s="4"/>
      <c r="I536" s="4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5"/>
      <c r="C537" s="4"/>
      <c r="D537" s="4"/>
      <c r="E537" s="4"/>
      <c r="F537" s="4"/>
      <c r="G537" s="4"/>
      <c r="H537" s="4"/>
      <c r="I537" s="4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5"/>
      <c r="C538" s="4"/>
      <c r="D538" s="4"/>
      <c r="E538" s="4"/>
      <c r="F538" s="4"/>
      <c r="G538" s="4"/>
      <c r="H538" s="4"/>
      <c r="I538" s="4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5"/>
      <c r="C539" s="4"/>
      <c r="D539" s="4"/>
      <c r="E539" s="4"/>
      <c r="F539" s="4"/>
      <c r="G539" s="4"/>
      <c r="H539" s="4"/>
      <c r="I539" s="4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5"/>
      <c r="C540" s="4"/>
      <c r="D540" s="4"/>
      <c r="E540" s="4"/>
      <c r="F540" s="4"/>
      <c r="G540" s="4"/>
      <c r="H540" s="4"/>
      <c r="I540" s="4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5"/>
      <c r="C541" s="4"/>
      <c r="D541" s="4"/>
      <c r="E541" s="4"/>
      <c r="F541" s="4"/>
      <c r="G541" s="4"/>
      <c r="H541" s="4"/>
      <c r="I541" s="4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5"/>
      <c r="C542" s="4"/>
      <c r="D542" s="4"/>
      <c r="E542" s="4"/>
      <c r="F542" s="4"/>
      <c r="G542" s="4"/>
      <c r="H542" s="4"/>
      <c r="I542" s="4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5"/>
      <c r="C543" s="4"/>
      <c r="D543" s="4"/>
      <c r="E543" s="4"/>
      <c r="F543" s="4"/>
      <c r="G543" s="4"/>
      <c r="H543" s="4"/>
      <c r="I543" s="4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5"/>
      <c r="C544" s="4"/>
      <c r="D544" s="4"/>
      <c r="E544" s="4"/>
      <c r="F544" s="4"/>
      <c r="G544" s="4"/>
      <c r="H544" s="4"/>
      <c r="I544" s="4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5"/>
      <c r="C545" s="4"/>
      <c r="D545" s="4"/>
      <c r="E545" s="4"/>
      <c r="F545" s="4"/>
      <c r="G545" s="4"/>
      <c r="H545" s="4"/>
      <c r="I545" s="4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5"/>
      <c r="C546" s="4"/>
      <c r="D546" s="4"/>
      <c r="E546" s="4"/>
      <c r="F546" s="4"/>
      <c r="G546" s="4"/>
      <c r="H546" s="4"/>
      <c r="I546" s="4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5"/>
      <c r="C547" s="4"/>
      <c r="D547" s="4"/>
      <c r="E547" s="4"/>
      <c r="F547" s="4"/>
      <c r="G547" s="4"/>
      <c r="H547" s="4"/>
      <c r="I547" s="4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5"/>
      <c r="C548" s="4"/>
      <c r="D548" s="4"/>
      <c r="E548" s="4"/>
      <c r="F548" s="4"/>
      <c r="G548" s="4"/>
      <c r="H548" s="4"/>
      <c r="I548" s="4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5"/>
      <c r="C549" s="4"/>
      <c r="D549" s="4"/>
      <c r="E549" s="4"/>
      <c r="F549" s="4"/>
      <c r="G549" s="4"/>
      <c r="H549" s="4"/>
      <c r="I549" s="4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5"/>
      <c r="C550" s="4"/>
      <c r="D550" s="4"/>
      <c r="E550" s="4"/>
      <c r="F550" s="4"/>
      <c r="G550" s="4"/>
      <c r="H550" s="4"/>
      <c r="I550" s="4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5"/>
      <c r="C551" s="4"/>
      <c r="D551" s="4"/>
      <c r="E551" s="4"/>
      <c r="F551" s="4"/>
      <c r="G551" s="4"/>
      <c r="H551" s="4"/>
      <c r="I551" s="4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5"/>
      <c r="C552" s="4"/>
      <c r="D552" s="4"/>
      <c r="E552" s="4"/>
      <c r="F552" s="4"/>
      <c r="G552" s="4"/>
      <c r="H552" s="4"/>
      <c r="I552" s="4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5"/>
      <c r="C553" s="4"/>
      <c r="D553" s="4"/>
      <c r="E553" s="4"/>
      <c r="F553" s="4"/>
      <c r="G553" s="4"/>
      <c r="H553" s="4"/>
      <c r="I553" s="4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5"/>
      <c r="C554" s="4"/>
      <c r="D554" s="4"/>
      <c r="E554" s="4"/>
      <c r="F554" s="4"/>
      <c r="G554" s="4"/>
      <c r="H554" s="4"/>
      <c r="I554" s="4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5"/>
      <c r="C555" s="4"/>
      <c r="D555" s="4"/>
      <c r="E555" s="4"/>
      <c r="F555" s="4"/>
      <c r="G555" s="4"/>
      <c r="H555" s="4"/>
      <c r="I555" s="4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5"/>
      <c r="C556" s="4"/>
      <c r="D556" s="4"/>
      <c r="E556" s="4"/>
      <c r="F556" s="4"/>
      <c r="G556" s="4"/>
      <c r="H556" s="4"/>
      <c r="I556" s="4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5"/>
      <c r="C557" s="4"/>
      <c r="D557" s="4"/>
      <c r="E557" s="4"/>
      <c r="F557" s="4"/>
      <c r="G557" s="4"/>
      <c r="H557" s="4"/>
      <c r="I557" s="4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5"/>
      <c r="C558" s="4"/>
      <c r="D558" s="4"/>
      <c r="E558" s="4"/>
      <c r="F558" s="4"/>
      <c r="G558" s="4"/>
      <c r="H558" s="4"/>
      <c r="I558" s="4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5"/>
      <c r="C559" s="4"/>
      <c r="D559" s="4"/>
      <c r="E559" s="4"/>
      <c r="F559" s="4"/>
      <c r="G559" s="4"/>
      <c r="H559" s="4"/>
      <c r="I559" s="4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5"/>
      <c r="C560" s="4"/>
      <c r="D560" s="4"/>
      <c r="E560" s="4"/>
      <c r="F560" s="4"/>
      <c r="G560" s="4"/>
      <c r="H560" s="4"/>
      <c r="I560" s="4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5"/>
      <c r="C561" s="4"/>
      <c r="D561" s="4"/>
      <c r="E561" s="4"/>
      <c r="F561" s="4"/>
      <c r="G561" s="4"/>
      <c r="H561" s="4"/>
      <c r="I561" s="4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5"/>
      <c r="C562" s="4"/>
      <c r="D562" s="4"/>
      <c r="E562" s="4"/>
      <c r="F562" s="4"/>
      <c r="G562" s="4"/>
      <c r="H562" s="4"/>
      <c r="I562" s="4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5"/>
      <c r="C563" s="4"/>
      <c r="D563" s="4"/>
      <c r="E563" s="4"/>
      <c r="F563" s="4"/>
      <c r="G563" s="4"/>
      <c r="H563" s="4"/>
      <c r="I563" s="4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5"/>
      <c r="C564" s="4"/>
      <c r="D564" s="4"/>
      <c r="E564" s="4"/>
      <c r="F564" s="4"/>
      <c r="G564" s="4"/>
      <c r="H564" s="4"/>
      <c r="I564" s="4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5"/>
      <c r="C565" s="4"/>
      <c r="D565" s="4"/>
      <c r="E565" s="4"/>
      <c r="F565" s="4"/>
      <c r="G565" s="4"/>
      <c r="H565" s="4"/>
      <c r="I565" s="4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5"/>
      <c r="C566" s="4"/>
      <c r="D566" s="4"/>
      <c r="E566" s="4"/>
      <c r="F566" s="4"/>
      <c r="G566" s="4"/>
      <c r="H566" s="4"/>
      <c r="I566" s="4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5"/>
      <c r="C567" s="4"/>
      <c r="D567" s="4"/>
      <c r="E567" s="4"/>
      <c r="F567" s="4"/>
      <c r="G567" s="4"/>
      <c r="H567" s="4"/>
      <c r="I567" s="4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5"/>
      <c r="C568" s="4"/>
      <c r="D568" s="4"/>
      <c r="E568" s="4"/>
      <c r="F568" s="4"/>
      <c r="G568" s="4"/>
      <c r="H568" s="4"/>
      <c r="I568" s="4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5"/>
      <c r="C569" s="4"/>
      <c r="D569" s="4"/>
      <c r="E569" s="4"/>
      <c r="F569" s="4"/>
      <c r="G569" s="4"/>
      <c r="H569" s="4"/>
      <c r="I569" s="4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5"/>
      <c r="C570" s="4"/>
      <c r="D570" s="4"/>
      <c r="E570" s="4"/>
      <c r="F570" s="4"/>
      <c r="G570" s="4"/>
      <c r="H570" s="4"/>
      <c r="I570" s="4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5"/>
      <c r="C571" s="4"/>
      <c r="D571" s="4"/>
      <c r="E571" s="4"/>
      <c r="F571" s="4"/>
      <c r="G571" s="4"/>
      <c r="H571" s="4"/>
      <c r="I571" s="4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5"/>
      <c r="C572" s="4"/>
      <c r="D572" s="4"/>
      <c r="E572" s="4"/>
      <c r="F572" s="4"/>
      <c r="G572" s="4"/>
      <c r="H572" s="4"/>
      <c r="I572" s="4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5"/>
      <c r="C573" s="4"/>
      <c r="D573" s="4"/>
      <c r="E573" s="4"/>
      <c r="F573" s="4"/>
      <c r="G573" s="4"/>
      <c r="H573" s="4"/>
      <c r="I573" s="4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5"/>
      <c r="C574" s="4"/>
      <c r="D574" s="4"/>
      <c r="E574" s="4"/>
      <c r="F574" s="4"/>
      <c r="G574" s="4"/>
      <c r="H574" s="4"/>
      <c r="I574" s="4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5"/>
      <c r="C575" s="4"/>
      <c r="D575" s="4"/>
      <c r="E575" s="4"/>
      <c r="F575" s="4"/>
      <c r="G575" s="4"/>
      <c r="H575" s="4"/>
      <c r="I575" s="4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5"/>
      <c r="C576" s="4"/>
      <c r="D576" s="4"/>
      <c r="E576" s="4"/>
      <c r="F576" s="4"/>
      <c r="G576" s="4"/>
      <c r="H576" s="4"/>
      <c r="I576" s="4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5"/>
      <c r="C577" s="4"/>
      <c r="D577" s="4"/>
      <c r="E577" s="4"/>
      <c r="F577" s="4"/>
      <c r="G577" s="4"/>
      <c r="H577" s="4"/>
      <c r="I577" s="4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5"/>
      <c r="C578" s="4"/>
      <c r="D578" s="4"/>
      <c r="E578" s="4"/>
      <c r="F578" s="4"/>
      <c r="G578" s="4"/>
      <c r="H578" s="4"/>
      <c r="I578" s="4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5"/>
      <c r="C579" s="4"/>
      <c r="D579" s="4"/>
      <c r="E579" s="4"/>
      <c r="F579" s="4"/>
      <c r="G579" s="4"/>
      <c r="H579" s="4"/>
      <c r="I579" s="4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5"/>
      <c r="C580" s="4"/>
      <c r="D580" s="4"/>
      <c r="E580" s="4"/>
      <c r="F580" s="4"/>
      <c r="G580" s="4"/>
      <c r="H580" s="4"/>
      <c r="I580" s="4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5"/>
      <c r="C581" s="4"/>
      <c r="D581" s="4"/>
      <c r="E581" s="4"/>
      <c r="F581" s="4"/>
      <c r="G581" s="4"/>
      <c r="H581" s="4"/>
      <c r="I581" s="4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5"/>
      <c r="C582" s="4"/>
      <c r="D582" s="4"/>
      <c r="E582" s="4"/>
      <c r="F582" s="4"/>
      <c r="G582" s="4"/>
      <c r="H582" s="4"/>
      <c r="I582" s="4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5"/>
      <c r="C583" s="4"/>
      <c r="D583" s="4"/>
      <c r="E583" s="4"/>
      <c r="F583" s="4"/>
      <c r="G583" s="4"/>
      <c r="H583" s="4"/>
      <c r="I583" s="4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5"/>
      <c r="C584" s="4"/>
      <c r="D584" s="4"/>
      <c r="E584" s="4"/>
      <c r="F584" s="4"/>
      <c r="G584" s="4"/>
      <c r="H584" s="4"/>
      <c r="I584" s="4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5"/>
      <c r="C585" s="4"/>
      <c r="D585" s="4"/>
      <c r="E585" s="4"/>
      <c r="F585" s="4"/>
      <c r="G585" s="4"/>
      <c r="H585" s="4"/>
      <c r="I585" s="4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5"/>
      <c r="C586" s="4"/>
      <c r="D586" s="4"/>
      <c r="E586" s="4"/>
      <c r="F586" s="4"/>
      <c r="G586" s="4"/>
      <c r="H586" s="4"/>
      <c r="I586" s="4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5"/>
      <c r="C587" s="4"/>
      <c r="D587" s="4"/>
      <c r="E587" s="4"/>
      <c r="F587" s="4"/>
      <c r="G587" s="4"/>
      <c r="H587" s="4"/>
      <c r="I587" s="4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5"/>
      <c r="C588" s="4"/>
      <c r="D588" s="4"/>
      <c r="E588" s="4"/>
      <c r="F588" s="4"/>
      <c r="G588" s="4"/>
      <c r="H588" s="4"/>
      <c r="I588" s="4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5"/>
      <c r="C589" s="4"/>
      <c r="D589" s="4"/>
      <c r="E589" s="4"/>
      <c r="F589" s="4"/>
      <c r="G589" s="4"/>
      <c r="H589" s="4"/>
      <c r="I589" s="4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5"/>
      <c r="C590" s="4"/>
      <c r="D590" s="4"/>
      <c r="E590" s="4"/>
      <c r="F590" s="4"/>
      <c r="G590" s="4"/>
      <c r="H590" s="4"/>
      <c r="I590" s="4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5"/>
      <c r="C591" s="4"/>
      <c r="D591" s="4"/>
      <c r="E591" s="4"/>
      <c r="F591" s="4"/>
      <c r="G591" s="4"/>
      <c r="H591" s="4"/>
      <c r="I591" s="4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5"/>
      <c r="C592" s="4"/>
      <c r="D592" s="4"/>
      <c r="E592" s="4"/>
      <c r="F592" s="4"/>
      <c r="G592" s="4"/>
      <c r="H592" s="4"/>
      <c r="I592" s="4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5"/>
      <c r="C593" s="4"/>
      <c r="D593" s="4"/>
      <c r="E593" s="4"/>
      <c r="F593" s="4"/>
      <c r="G593" s="4"/>
      <c r="H593" s="4"/>
      <c r="I593" s="4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5"/>
      <c r="C594" s="4"/>
      <c r="D594" s="4"/>
      <c r="E594" s="4"/>
      <c r="F594" s="4"/>
      <c r="G594" s="4"/>
      <c r="H594" s="4"/>
      <c r="I594" s="4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5"/>
      <c r="C595" s="4"/>
      <c r="D595" s="4"/>
      <c r="E595" s="4"/>
      <c r="F595" s="4"/>
      <c r="G595" s="4"/>
      <c r="H595" s="4"/>
      <c r="I595" s="4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5"/>
      <c r="C596" s="4"/>
      <c r="D596" s="4"/>
      <c r="E596" s="4"/>
      <c r="F596" s="4"/>
      <c r="G596" s="4"/>
      <c r="H596" s="4"/>
      <c r="I596" s="4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5"/>
      <c r="C597" s="4"/>
      <c r="D597" s="4"/>
      <c r="E597" s="4"/>
      <c r="F597" s="4"/>
      <c r="G597" s="4"/>
      <c r="H597" s="4"/>
      <c r="I597" s="4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5"/>
      <c r="C598" s="4"/>
      <c r="D598" s="4"/>
      <c r="E598" s="4"/>
      <c r="F598" s="4"/>
      <c r="G598" s="4"/>
      <c r="H598" s="4"/>
      <c r="I598" s="4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5"/>
      <c r="C599" s="4"/>
      <c r="D599" s="4"/>
      <c r="E599" s="4"/>
      <c r="F599" s="4"/>
      <c r="G599" s="4"/>
      <c r="H599" s="4"/>
      <c r="I599" s="4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5"/>
      <c r="C600" s="4"/>
      <c r="D600" s="4"/>
      <c r="E600" s="4"/>
      <c r="F600" s="4"/>
      <c r="G600" s="4"/>
      <c r="H600" s="4"/>
      <c r="I600" s="4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5"/>
      <c r="C601" s="4"/>
      <c r="D601" s="4"/>
      <c r="E601" s="4"/>
      <c r="F601" s="4"/>
      <c r="G601" s="4"/>
      <c r="H601" s="4"/>
      <c r="I601" s="4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5"/>
      <c r="C602" s="4"/>
      <c r="D602" s="4"/>
      <c r="E602" s="4"/>
      <c r="F602" s="4"/>
      <c r="G602" s="4"/>
      <c r="H602" s="4"/>
      <c r="I602" s="4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5"/>
      <c r="C603" s="4"/>
      <c r="D603" s="4"/>
      <c r="E603" s="4"/>
      <c r="F603" s="4"/>
      <c r="G603" s="4"/>
      <c r="H603" s="4"/>
      <c r="I603" s="4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5"/>
      <c r="C604" s="4"/>
      <c r="D604" s="4"/>
      <c r="E604" s="4"/>
      <c r="F604" s="4"/>
      <c r="G604" s="4"/>
      <c r="H604" s="4"/>
      <c r="I604" s="4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5"/>
      <c r="C605" s="4"/>
      <c r="D605" s="4"/>
      <c r="E605" s="4"/>
      <c r="F605" s="4"/>
      <c r="G605" s="4"/>
      <c r="H605" s="4"/>
      <c r="I605" s="4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5"/>
      <c r="C606" s="4"/>
      <c r="D606" s="4"/>
      <c r="E606" s="4"/>
      <c r="F606" s="4"/>
      <c r="G606" s="4"/>
      <c r="H606" s="4"/>
      <c r="I606" s="4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5"/>
      <c r="C607" s="4"/>
      <c r="D607" s="4"/>
      <c r="E607" s="4"/>
      <c r="F607" s="4"/>
      <c r="G607" s="4"/>
      <c r="H607" s="4"/>
      <c r="I607" s="4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5"/>
      <c r="C608" s="4"/>
      <c r="D608" s="4"/>
      <c r="E608" s="4"/>
      <c r="F608" s="4"/>
      <c r="G608" s="4"/>
      <c r="H608" s="4"/>
      <c r="I608" s="4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5"/>
      <c r="C609" s="4"/>
      <c r="D609" s="4"/>
      <c r="E609" s="4"/>
      <c r="F609" s="4"/>
      <c r="G609" s="4"/>
      <c r="H609" s="4"/>
      <c r="I609" s="4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5"/>
      <c r="C610" s="4"/>
      <c r="D610" s="4"/>
      <c r="E610" s="4"/>
      <c r="F610" s="4"/>
      <c r="G610" s="4"/>
      <c r="H610" s="4"/>
      <c r="I610" s="4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5"/>
      <c r="C611" s="4"/>
      <c r="D611" s="4"/>
      <c r="E611" s="4"/>
      <c r="F611" s="4"/>
      <c r="G611" s="4"/>
      <c r="H611" s="4"/>
      <c r="I611" s="4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5"/>
      <c r="C612" s="4"/>
      <c r="D612" s="4"/>
      <c r="E612" s="4"/>
      <c r="F612" s="4"/>
      <c r="G612" s="4"/>
      <c r="H612" s="4"/>
      <c r="I612" s="4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5"/>
      <c r="C613" s="4"/>
      <c r="D613" s="4"/>
      <c r="E613" s="4"/>
      <c r="F613" s="4"/>
      <c r="G613" s="4"/>
      <c r="H613" s="4"/>
      <c r="I613" s="4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5"/>
      <c r="C614" s="4"/>
      <c r="D614" s="4"/>
      <c r="E614" s="4"/>
      <c r="F614" s="4"/>
      <c r="G614" s="4"/>
      <c r="H614" s="4"/>
      <c r="I614" s="4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5"/>
      <c r="C615" s="4"/>
      <c r="D615" s="4"/>
      <c r="E615" s="4"/>
      <c r="F615" s="4"/>
      <c r="G615" s="4"/>
      <c r="H615" s="4"/>
      <c r="I615" s="4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5"/>
      <c r="C616" s="4"/>
      <c r="D616" s="4"/>
      <c r="E616" s="4"/>
      <c r="F616" s="4"/>
      <c r="G616" s="4"/>
      <c r="H616" s="4"/>
      <c r="I616" s="4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5"/>
      <c r="C617" s="4"/>
      <c r="D617" s="4"/>
      <c r="E617" s="4"/>
      <c r="F617" s="4"/>
      <c r="G617" s="4"/>
      <c r="H617" s="4"/>
      <c r="I617" s="4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5"/>
      <c r="C618" s="4"/>
      <c r="D618" s="4"/>
      <c r="E618" s="4"/>
      <c r="F618" s="4"/>
      <c r="G618" s="4"/>
      <c r="H618" s="4"/>
      <c r="I618" s="4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5"/>
      <c r="C619" s="4"/>
      <c r="D619" s="4"/>
      <c r="E619" s="4"/>
      <c r="F619" s="4"/>
      <c r="G619" s="4"/>
      <c r="H619" s="4"/>
      <c r="I619" s="4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5"/>
      <c r="C620" s="4"/>
      <c r="D620" s="4"/>
      <c r="E620" s="4"/>
      <c r="F620" s="4"/>
      <c r="G620" s="4"/>
      <c r="H620" s="4"/>
      <c r="I620" s="4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5"/>
      <c r="C621" s="4"/>
      <c r="D621" s="4"/>
      <c r="E621" s="4"/>
      <c r="F621" s="4"/>
      <c r="G621" s="4"/>
      <c r="H621" s="4"/>
      <c r="I621" s="4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5"/>
      <c r="C622" s="4"/>
      <c r="D622" s="4"/>
      <c r="E622" s="4"/>
      <c r="F622" s="4"/>
      <c r="G622" s="4"/>
      <c r="H622" s="4"/>
      <c r="I622" s="4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5"/>
      <c r="C623" s="4"/>
      <c r="D623" s="4"/>
      <c r="E623" s="4"/>
      <c r="F623" s="4"/>
      <c r="G623" s="4"/>
      <c r="H623" s="4"/>
      <c r="I623" s="4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5"/>
      <c r="C624" s="4"/>
      <c r="D624" s="4"/>
      <c r="E624" s="4"/>
      <c r="F624" s="4"/>
      <c r="G624" s="4"/>
      <c r="H624" s="4"/>
      <c r="I624" s="4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5"/>
      <c r="C625" s="4"/>
      <c r="D625" s="4"/>
      <c r="E625" s="4"/>
      <c r="F625" s="4"/>
      <c r="G625" s="4"/>
      <c r="H625" s="4"/>
      <c r="I625" s="4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5"/>
      <c r="C626" s="4"/>
      <c r="D626" s="4"/>
      <c r="E626" s="4"/>
      <c r="F626" s="4"/>
      <c r="G626" s="4"/>
      <c r="H626" s="4"/>
      <c r="I626" s="4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5"/>
      <c r="C627" s="4"/>
      <c r="D627" s="4"/>
      <c r="E627" s="4"/>
      <c r="F627" s="4"/>
      <c r="G627" s="4"/>
      <c r="H627" s="4"/>
      <c r="I627" s="4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5"/>
      <c r="C628" s="4"/>
      <c r="D628" s="4"/>
      <c r="E628" s="4"/>
      <c r="F628" s="4"/>
      <c r="G628" s="4"/>
      <c r="H628" s="4"/>
      <c r="I628" s="4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5"/>
      <c r="C629" s="4"/>
      <c r="D629" s="4"/>
      <c r="E629" s="4"/>
      <c r="F629" s="4"/>
      <c r="G629" s="4"/>
      <c r="H629" s="4"/>
      <c r="I629" s="4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5"/>
      <c r="C630" s="4"/>
      <c r="D630" s="4"/>
      <c r="E630" s="4"/>
      <c r="F630" s="4"/>
      <c r="G630" s="4"/>
      <c r="H630" s="4"/>
      <c r="I630" s="4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5"/>
      <c r="C631" s="4"/>
      <c r="D631" s="4"/>
      <c r="E631" s="4"/>
      <c r="F631" s="4"/>
      <c r="G631" s="4"/>
      <c r="H631" s="4"/>
      <c r="I631" s="4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5"/>
      <c r="C632" s="4"/>
      <c r="D632" s="4"/>
      <c r="E632" s="4"/>
      <c r="F632" s="4"/>
      <c r="G632" s="4"/>
      <c r="H632" s="4"/>
      <c r="I632" s="4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5"/>
      <c r="C633" s="4"/>
      <c r="D633" s="4"/>
      <c r="E633" s="4"/>
      <c r="F633" s="4"/>
      <c r="G633" s="4"/>
      <c r="H633" s="4"/>
      <c r="I633" s="4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5"/>
      <c r="C634" s="4"/>
      <c r="D634" s="4"/>
      <c r="E634" s="4"/>
      <c r="F634" s="4"/>
      <c r="G634" s="4"/>
      <c r="H634" s="4"/>
      <c r="I634" s="4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5"/>
      <c r="C635" s="4"/>
      <c r="D635" s="4"/>
      <c r="E635" s="4"/>
      <c r="F635" s="4"/>
      <c r="G635" s="4"/>
      <c r="H635" s="4"/>
      <c r="I635" s="4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5"/>
      <c r="C636" s="4"/>
      <c r="D636" s="4"/>
      <c r="E636" s="4"/>
      <c r="F636" s="4"/>
      <c r="G636" s="4"/>
      <c r="H636" s="4"/>
      <c r="I636" s="4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5"/>
      <c r="C637" s="4"/>
      <c r="D637" s="4"/>
      <c r="E637" s="4"/>
      <c r="F637" s="4"/>
      <c r="G637" s="4"/>
      <c r="H637" s="4"/>
      <c r="I637" s="4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5"/>
      <c r="C638" s="4"/>
      <c r="D638" s="4"/>
      <c r="E638" s="4"/>
      <c r="F638" s="4"/>
      <c r="G638" s="4"/>
      <c r="H638" s="4"/>
      <c r="I638" s="4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5"/>
      <c r="C639" s="4"/>
      <c r="D639" s="4"/>
      <c r="E639" s="4"/>
      <c r="F639" s="4"/>
      <c r="G639" s="4"/>
      <c r="H639" s="4"/>
      <c r="I639" s="4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5"/>
      <c r="C640" s="4"/>
      <c r="D640" s="4"/>
      <c r="E640" s="4"/>
      <c r="F640" s="4"/>
      <c r="G640" s="4"/>
      <c r="H640" s="4"/>
      <c r="I640" s="4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5"/>
      <c r="C641" s="4"/>
      <c r="D641" s="4"/>
      <c r="E641" s="4"/>
      <c r="F641" s="4"/>
      <c r="G641" s="4"/>
      <c r="H641" s="4"/>
      <c r="I641" s="4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5"/>
      <c r="C642" s="4"/>
      <c r="D642" s="4"/>
      <c r="E642" s="4"/>
      <c r="F642" s="4"/>
      <c r="G642" s="4"/>
      <c r="H642" s="4"/>
      <c r="I642" s="4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5"/>
      <c r="C643" s="4"/>
      <c r="D643" s="4"/>
      <c r="E643" s="4"/>
      <c r="F643" s="4"/>
      <c r="G643" s="4"/>
      <c r="H643" s="4"/>
      <c r="I643" s="4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5"/>
      <c r="C644" s="4"/>
      <c r="D644" s="4"/>
      <c r="E644" s="4"/>
      <c r="F644" s="4"/>
      <c r="G644" s="4"/>
      <c r="H644" s="4"/>
      <c r="I644" s="4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5"/>
      <c r="C645" s="4"/>
      <c r="D645" s="4"/>
      <c r="E645" s="4"/>
      <c r="F645" s="4"/>
      <c r="G645" s="4"/>
      <c r="H645" s="4"/>
      <c r="I645" s="4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5"/>
      <c r="C646" s="4"/>
      <c r="D646" s="4"/>
      <c r="E646" s="4"/>
      <c r="F646" s="4"/>
      <c r="G646" s="4"/>
      <c r="H646" s="4"/>
      <c r="I646" s="4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5"/>
      <c r="C647" s="4"/>
      <c r="D647" s="4"/>
      <c r="E647" s="4"/>
      <c r="F647" s="4"/>
      <c r="G647" s="4"/>
      <c r="H647" s="4"/>
      <c r="I647" s="4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5"/>
      <c r="C648" s="4"/>
      <c r="D648" s="4"/>
      <c r="E648" s="4"/>
      <c r="F648" s="4"/>
      <c r="G648" s="4"/>
      <c r="H648" s="4"/>
      <c r="I648" s="4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5"/>
      <c r="C649" s="4"/>
      <c r="D649" s="4"/>
      <c r="E649" s="4"/>
      <c r="F649" s="4"/>
      <c r="G649" s="4"/>
      <c r="H649" s="4"/>
      <c r="I649" s="4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5"/>
      <c r="C650" s="4"/>
      <c r="D650" s="4"/>
      <c r="E650" s="4"/>
      <c r="F650" s="4"/>
      <c r="G650" s="4"/>
      <c r="H650" s="4"/>
      <c r="I650" s="4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5"/>
      <c r="C651" s="4"/>
      <c r="D651" s="4"/>
      <c r="E651" s="4"/>
      <c r="F651" s="4"/>
      <c r="G651" s="4"/>
      <c r="H651" s="4"/>
      <c r="I651" s="4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5"/>
      <c r="C652" s="4"/>
      <c r="D652" s="4"/>
      <c r="E652" s="4"/>
      <c r="F652" s="4"/>
      <c r="G652" s="4"/>
      <c r="H652" s="4"/>
      <c r="I652" s="4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5"/>
      <c r="C653" s="4"/>
      <c r="D653" s="4"/>
      <c r="E653" s="4"/>
      <c r="F653" s="4"/>
      <c r="G653" s="4"/>
      <c r="H653" s="4"/>
      <c r="I653" s="4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5"/>
      <c r="C654" s="4"/>
      <c r="D654" s="4"/>
      <c r="E654" s="4"/>
      <c r="F654" s="4"/>
      <c r="G654" s="4"/>
      <c r="H654" s="4"/>
      <c r="I654" s="4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5"/>
      <c r="C655" s="4"/>
      <c r="D655" s="4"/>
      <c r="E655" s="4"/>
      <c r="F655" s="4"/>
      <c r="G655" s="4"/>
      <c r="H655" s="4"/>
      <c r="I655" s="4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5"/>
      <c r="C656" s="4"/>
      <c r="D656" s="4"/>
      <c r="E656" s="4"/>
      <c r="F656" s="4"/>
      <c r="G656" s="4"/>
      <c r="H656" s="4"/>
      <c r="I656" s="4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5"/>
      <c r="C657" s="4"/>
      <c r="D657" s="4"/>
      <c r="E657" s="4"/>
      <c r="F657" s="4"/>
      <c r="G657" s="4"/>
      <c r="H657" s="4"/>
      <c r="I657" s="4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5"/>
      <c r="C658" s="4"/>
      <c r="D658" s="4"/>
      <c r="E658" s="4"/>
      <c r="F658" s="4"/>
      <c r="G658" s="4"/>
      <c r="H658" s="4"/>
      <c r="I658" s="4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5"/>
      <c r="C659" s="4"/>
      <c r="D659" s="4"/>
      <c r="E659" s="4"/>
      <c r="F659" s="4"/>
      <c r="G659" s="4"/>
      <c r="H659" s="4"/>
      <c r="I659" s="4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5"/>
      <c r="C660" s="4"/>
      <c r="D660" s="4"/>
      <c r="E660" s="4"/>
      <c r="F660" s="4"/>
      <c r="G660" s="4"/>
      <c r="H660" s="4"/>
      <c r="I660" s="4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5"/>
      <c r="C661" s="4"/>
      <c r="D661" s="4"/>
      <c r="E661" s="4"/>
      <c r="F661" s="4"/>
      <c r="G661" s="4"/>
      <c r="H661" s="4"/>
      <c r="I661" s="4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5"/>
      <c r="C662" s="4"/>
      <c r="D662" s="4"/>
      <c r="E662" s="4"/>
      <c r="F662" s="4"/>
      <c r="G662" s="4"/>
      <c r="H662" s="4"/>
      <c r="I662" s="4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5"/>
      <c r="C663" s="4"/>
      <c r="D663" s="4"/>
      <c r="E663" s="4"/>
      <c r="F663" s="4"/>
      <c r="G663" s="4"/>
      <c r="H663" s="4"/>
      <c r="I663" s="4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5"/>
      <c r="C664" s="4"/>
      <c r="D664" s="4"/>
      <c r="E664" s="4"/>
      <c r="F664" s="4"/>
      <c r="G664" s="4"/>
      <c r="H664" s="4"/>
      <c r="I664" s="4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5"/>
      <c r="C665" s="4"/>
      <c r="D665" s="4"/>
      <c r="E665" s="4"/>
      <c r="F665" s="4"/>
      <c r="G665" s="4"/>
      <c r="H665" s="4"/>
      <c r="I665" s="4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5"/>
      <c r="C666" s="4"/>
      <c r="D666" s="4"/>
      <c r="E666" s="4"/>
      <c r="F666" s="4"/>
      <c r="G666" s="4"/>
      <c r="H666" s="4"/>
      <c r="I666" s="4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5"/>
      <c r="C667" s="4"/>
      <c r="D667" s="4"/>
      <c r="E667" s="4"/>
      <c r="F667" s="4"/>
      <c r="G667" s="4"/>
      <c r="H667" s="4"/>
      <c r="I667" s="4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5"/>
      <c r="C668" s="4"/>
      <c r="D668" s="4"/>
      <c r="E668" s="4"/>
      <c r="F668" s="4"/>
      <c r="G668" s="4"/>
      <c r="H668" s="4"/>
      <c r="I668" s="4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5"/>
      <c r="C669" s="4"/>
      <c r="D669" s="4"/>
      <c r="E669" s="4"/>
      <c r="F669" s="4"/>
      <c r="G669" s="4"/>
      <c r="H669" s="4"/>
      <c r="I669" s="4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5"/>
      <c r="C670" s="4"/>
      <c r="D670" s="4"/>
      <c r="E670" s="4"/>
      <c r="F670" s="4"/>
      <c r="G670" s="4"/>
      <c r="H670" s="4"/>
      <c r="I670" s="4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5"/>
      <c r="C671" s="4"/>
      <c r="D671" s="4"/>
      <c r="E671" s="4"/>
      <c r="F671" s="4"/>
      <c r="G671" s="4"/>
      <c r="H671" s="4"/>
      <c r="I671" s="4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5"/>
      <c r="C672" s="4"/>
      <c r="D672" s="4"/>
      <c r="E672" s="4"/>
      <c r="F672" s="4"/>
      <c r="G672" s="4"/>
      <c r="H672" s="4"/>
      <c r="I672" s="4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5"/>
      <c r="C673" s="4"/>
      <c r="D673" s="4"/>
      <c r="E673" s="4"/>
      <c r="F673" s="4"/>
      <c r="G673" s="4"/>
      <c r="H673" s="4"/>
      <c r="I673" s="4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5"/>
      <c r="C674" s="4"/>
      <c r="D674" s="4"/>
      <c r="E674" s="4"/>
      <c r="F674" s="4"/>
      <c r="G674" s="4"/>
      <c r="H674" s="4"/>
      <c r="I674" s="4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5"/>
      <c r="C675" s="4"/>
      <c r="D675" s="4"/>
      <c r="E675" s="4"/>
      <c r="F675" s="4"/>
      <c r="G675" s="4"/>
      <c r="H675" s="4"/>
      <c r="I675" s="4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5"/>
      <c r="C676" s="4"/>
      <c r="D676" s="4"/>
      <c r="E676" s="4"/>
      <c r="F676" s="4"/>
      <c r="G676" s="4"/>
      <c r="H676" s="4"/>
      <c r="I676" s="4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5"/>
      <c r="C677" s="4"/>
      <c r="D677" s="4"/>
      <c r="E677" s="4"/>
      <c r="F677" s="4"/>
      <c r="G677" s="4"/>
      <c r="H677" s="4"/>
      <c r="I677" s="4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5"/>
      <c r="C678" s="4"/>
      <c r="D678" s="4"/>
      <c r="E678" s="4"/>
      <c r="F678" s="4"/>
      <c r="G678" s="4"/>
      <c r="H678" s="4"/>
      <c r="I678" s="4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5"/>
      <c r="C679" s="4"/>
      <c r="D679" s="4"/>
      <c r="E679" s="4"/>
      <c r="F679" s="4"/>
      <c r="G679" s="4"/>
      <c r="H679" s="4"/>
      <c r="I679" s="4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5"/>
      <c r="C680" s="4"/>
      <c r="D680" s="4"/>
      <c r="E680" s="4"/>
      <c r="F680" s="4"/>
      <c r="G680" s="4"/>
      <c r="H680" s="4"/>
      <c r="I680" s="4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5"/>
      <c r="C681" s="4"/>
      <c r="D681" s="4"/>
      <c r="E681" s="4"/>
      <c r="F681" s="4"/>
      <c r="G681" s="4"/>
      <c r="H681" s="4"/>
      <c r="I681" s="4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5"/>
      <c r="C682" s="4"/>
      <c r="D682" s="4"/>
      <c r="E682" s="4"/>
      <c r="F682" s="4"/>
      <c r="G682" s="4"/>
      <c r="H682" s="4"/>
      <c r="I682" s="4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5"/>
      <c r="C683" s="4"/>
      <c r="D683" s="4"/>
      <c r="E683" s="4"/>
      <c r="F683" s="4"/>
      <c r="G683" s="4"/>
      <c r="H683" s="4"/>
      <c r="I683" s="4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5"/>
      <c r="C684" s="4"/>
      <c r="D684" s="4"/>
      <c r="E684" s="4"/>
      <c r="F684" s="4"/>
      <c r="G684" s="4"/>
      <c r="H684" s="4"/>
      <c r="I684" s="4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5"/>
      <c r="C685" s="4"/>
      <c r="D685" s="4"/>
      <c r="E685" s="4"/>
      <c r="F685" s="4"/>
      <c r="G685" s="4"/>
      <c r="H685" s="4"/>
      <c r="I685" s="4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5"/>
      <c r="C686" s="4"/>
      <c r="D686" s="4"/>
      <c r="E686" s="4"/>
      <c r="F686" s="4"/>
      <c r="G686" s="4"/>
      <c r="H686" s="4"/>
      <c r="I686" s="4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5"/>
      <c r="C687" s="4"/>
      <c r="D687" s="4"/>
      <c r="E687" s="4"/>
      <c r="F687" s="4"/>
      <c r="G687" s="4"/>
      <c r="H687" s="4"/>
      <c r="I687" s="4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5"/>
      <c r="C688" s="4"/>
      <c r="D688" s="4"/>
      <c r="E688" s="4"/>
      <c r="F688" s="4"/>
      <c r="G688" s="4"/>
      <c r="H688" s="4"/>
      <c r="I688" s="4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5"/>
      <c r="C689" s="4"/>
      <c r="D689" s="4"/>
      <c r="E689" s="4"/>
      <c r="F689" s="4"/>
      <c r="G689" s="4"/>
      <c r="H689" s="4"/>
      <c r="I689" s="4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5"/>
      <c r="C690" s="4"/>
      <c r="D690" s="4"/>
      <c r="E690" s="4"/>
      <c r="F690" s="4"/>
      <c r="G690" s="4"/>
      <c r="H690" s="4"/>
      <c r="I690" s="4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5"/>
      <c r="C691" s="4"/>
      <c r="D691" s="4"/>
      <c r="E691" s="4"/>
      <c r="F691" s="4"/>
      <c r="G691" s="4"/>
      <c r="H691" s="4"/>
      <c r="I691" s="4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5"/>
      <c r="C692" s="4"/>
      <c r="D692" s="4"/>
      <c r="E692" s="4"/>
      <c r="F692" s="4"/>
      <c r="G692" s="4"/>
      <c r="H692" s="4"/>
      <c r="I692" s="4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5"/>
      <c r="C693" s="4"/>
      <c r="D693" s="4"/>
      <c r="E693" s="4"/>
      <c r="F693" s="4"/>
      <c r="G693" s="4"/>
      <c r="H693" s="4"/>
      <c r="I693" s="4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5"/>
      <c r="C694" s="4"/>
      <c r="D694" s="4"/>
      <c r="E694" s="4"/>
      <c r="F694" s="4"/>
      <c r="G694" s="4"/>
      <c r="H694" s="4"/>
      <c r="I694" s="4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5"/>
      <c r="C695" s="4"/>
      <c r="D695" s="4"/>
      <c r="E695" s="4"/>
      <c r="F695" s="4"/>
      <c r="G695" s="4"/>
      <c r="H695" s="4"/>
      <c r="I695" s="4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5"/>
      <c r="C696" s="4"/>
      <c r="D696" s="4"/>
      <c r="E696" s="4"/>
      <c r="F696" s="4"/>
      <c r="G696" s="4"/>
      <c r="H696" s="4"/>
      <c r="I696" s="4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5"/>
      <c r="C697" s="4"/>
      <c r="D697" s="4"/>
      <c r="E697" s="4"/>
      <c r="F697" s="4"/>
      <c r="G697" s="4"/>
      <c r="H697" s="4"/>
      <c r="I697" s="4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5"/>
      <c r="C698" s="4"/>
      <c r="D698" s="4"/>
      <c r="E698" s="4"/>
      <c r="F698" s="4"/>
      <c r="G698" s="4"/>
      <c r="H698" s="4"/>
      <c r="I698" s="4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5"/>
      <c r="C699" s="4"/>
      <c r="D699" s="4"/>
      <c r="E699" s="4"/>
      <c r="F699" s="4"/>
      <c r="G699" s="4"/>
      <c r="H699" s="4"/>
      <c r="I699" s="4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5"/>
      <c r="C700" s="4"/>
      <c r="D700" s="4"/>
      <c r="E700" s="4"/>
      <c r="F700" s="4"/>
      <c r="G700" s="4"/>
      <c r="H700" s="4"/>
      <c r="I700" s="4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5"/>
      <c r="C701" s="4"/>
      <c r="D701" s="4"/>
      <c r="E701" s="4"/>
      <c r="F701" s="4"/>
      <c r="G701" s="4"/>
      <c r="H701" s="4"/>
      <c r="I701" s="4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5"/>
      <c r="C702" s="4"/>
      <c r="D702" s="4"/>
      <c r="E702" s="4"/>
      <c r="F702" s="4"/>
      <c r="G702" s="4"/>
      <c r="H702" s="4"/>
      <c r="I702" s="4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5"/>
      <c r="C703" s="4"/>
      <c r="D703" s="4"/>
      <c r="E703" s="4"/>
      <c r="F703" s="4"/>
      <c r="G703" s="4"/>
      <c r="H703" s="4"/>
      <c r="I703" s="4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5"/>
      <c r="C704" s="4"/>
      <c r="D704" s="4"/>
      <c r="E704" s="4"/>
      <c r="F704" s="4"/>
      <c r="G704" s="4"/>
      <c r="H704" s="4"/>
      <c r="I704" s="4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5"/>
      <c r="C705" s="4"/>
      <c r="D705" s="4"/>
      <c r="E705" s="4"/>
      <c r="F705" s="4"/>
      <c r="G705" s="4"/>
      <c r="H705" s="4"/>
      <c r="I705" s="4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5"/>
      <c r="C706" s="4"/>
      <c r="D706" s="4"/>
      <c r="E706" s="4"/>
      <c r="F706" s="4"/>
      <c r="G706" s="4"/>
      <c r="H706" s="4"/>
      <c r="I706" s="4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5"/>
      <c r="C707" s="4"/>
      <c r="D707" s="4"/>
      <c r="E707" s="4"/>
      <c r="F707" s="4"/>
      <c r="G707" s="4"/>
      <c r="H707" s="4"/>
      <c r="I707" s="4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5"/>
      <c r="C708" s="4"/>
      <c r="D708" s="4"/>
      <c r="E708" s="4"/>
      <c r="F708" s="4"/>
      <c r="G708" s="4"/>
      <c r="H708" s="4"/>
      <c r="I708" s="4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5"/>
      <c r="C709" s="4"/>
      <c r="D709" s="4"/>
      <c r="E709" s="4"/>
      <c r="F709" s="4"/>
      <c r="G709" s="4"/>
      <c r="H709" s="4"/>
      <c r="I709" s="4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5"/>
      <c r="C710" s="4"/>
      <c r="D710" s="4"/>
      <c r="E710" s="4"/>
      <c r="F710" s="4"/>
      <c r="G710" s="4"/>
      <c r="H710" s="4"/>
      <c r="I710" s="4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5"/>
      <c r="C711" s="4"/>
      <c r="D711" s="4"/>
      <c r="E711" s="4"/>
      <c r="F711" s="4"/>
      <c r="G711" s="4"/>
      <c r="H711" s="4"/>
      <c r="I711" s="4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5"/>
      <c r="C712" s="4"/>
      <c r="D712" s="4"/>
      <c r="E712" s="4"/>
      <c r="F712" s="4"/>
      <c r="G712" s="4"/>
      <c r="H712" s="4"/>
      <c r="I712" s="4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5"/>
      <c r="C713" s="4"/>
      <c r="D713" s="4"/>
      <c r="E713" s="4"/>
      <c r="F713" s="4"/>
      <c r="G713" s="4"/>
      <c r="H713" s="4"/>
      <c r="I713" s="4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5"/>
      <c r="C714" s="4"/>
      <c r="D714" s="4"/>
      <c r="E714" s="4"/>
      <c r="F714" s="4"/>
      <c r="G714" s="4"/>
      <c r="H714" s="4"/>
      <c r="I714" s="4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5"/>
      <c r="C715" s="4"/>
      <c r="D715" s="4"/>
      <c r="E715" s="4"/>
      <c r="F715" s="4"/>
      <c r="G715" s="4"/>
      <c r="H715" s="4"/>
      <c r="I715" s="4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5"/>
      <c r="C716" s="4"/>
      <c r="D716" s="4"/>
      <c r="E716" s="4"/>
      <c r="F716" s="4"/>
      <c r="G716" s="4"/>
      <c r="H716" s="4"/>
      <c r="I716" s="4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5"/>
      <c r="C717" s="4"/>
      <c r="D717" s="4"/>
      <c r="E717" s="4"/>
      <c r="F717" s="4"/>
      <c r="G717" s="4"/>
      <c r="H717" s="4"/>
      <c r="I717" s="4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5"/>
      <c r="C718" s="4"/>
      <c r="D718" s="4"/>
      <c r="E718" s="4"/>
      <c r="F718" s="4"/>
      <c r="G718" s="4"/>
      <c r="H718" s="4"/>
      <c r="I718" s="4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5"/>
      <c r="C719" s="4"/>
      <c r="D719" s="4"/>
      <c r="E719" s="4"/>
      <c r="F719" s="4"/>
      <c r="G719" s="4"/>
      <c r="H719" s="4"/>
      <c r="I719" s="4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5"/>
      <c r="C720" s="4"/>
      <c r="D720" s="4"/>
      <c r="E720" s="4"/>
      <c r="F720" s="4"/>
      <c r="G720" s="4"/>
      <c r="H720" s="4"/>
      <c r="I720" s="4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5"/>
      <c r="C721" s="4"/>
      <c r="D721" s="4"/>
      <c r="E721" s="4"/>
      <c r="F721" s="4"/>
      <c r="G721" s="4"/>
      <c r="H721" s="4"/>
      <c r="I721" s="4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5"/>
      <c r="C722" s="4"/>
      <c r="D722" s="4"/>
      <c r="E722" s="4"/>
      <c r="F722" s="4"/>
      <c r="G722" s="4"/>
      <c r="H722" s="4"/>
      <c r="I722" s="4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5"/>
      <c r="C723" s="4"/>
      <c r="D723" s="4"/>
      <c r="E723" s="4"/>
      <c r="F723" s="4"/>
      <c r="G723" s="4"/>
      <c r="H723" s="4"/>
      <c r="I723" s="4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5"/>
      <c r="C724" s="4"/>
      <c r="D724" s="4"/>
      <c r="E724" s="4"/>
      <c r="F724" s="4"/>
      <c r="G724" s="4"/>
      <c r="H724" s="4"/>
      <c r="I724" s="4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5"/>
      <c r="C725" s="4"/>
      <c r="D725" s="4"/>
      <c r="E725" s="4"/>
      <c r="F725" s="4"/>
      <c r="G725" s="4"/>
      <c r="H725" s="4"/>
      <c r="I725" s="4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5"/>
      <c r="C726" s="4"/>
      <c r="D726" s="4"/>
      <c r="E726" s="4"/>
      <c r="F726" s="4"/>
      <c r="G726" s="4"/>
      <c r="H726" s="4"/>
      <c r="I726" s="4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5"/>
      <c r="C727" s="4"/>
      <c r="D727" s="4"/>
      <c r="E727" s="4"/>
      <c r="F727" s="4"/>
      <c r="G727" s="4"/>
      <c r="H727" s="4"/>
      <c r="I727" s="4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5"/>
      <c r="C728" s="4"/>
      <c r="D728" s="4"/>
      <c r="E728" s="4"/>
      <c r="F728" s="4"/>
      <c r="G728" s="4"/>
      <c r="H728" s="4"/>
      <c r="I728" s="4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5"/>
      <c r="C729" s="4"/>
      <c r="D729" s="4"/>
      <c r="E729" s="4"/>
      <c r="F729" s="4"/>
      <c r="G729" s="4"/>
      <c r="H729" s="4"/>
      <c r="I729" s="4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5"/>
      <c r="C730" s="4"/>
      <c r="D730" s="4"/>
      <c r="E730" s="4"/>
      <c r="F730" s="4"/>
      <c r="G730" s="4"/>
      <c r="H730" s="4"/>
      <c r="I730" s="4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5"/>
      <c r="C731" s="4"/>
      <c r="D731" s="4"/>
      <c r="E731" s="4"/>
      <c r="F731" s="4"/>
      <c r="G731" s="4"/>
      <c r="H731" s="4"/>
      <c r="I731" s="4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5"/>
      <c r="C732" s="4"/>
      <c r="D732" s="4"/>
      <c r="E732" s="4"/>
      <c r="F732" s="4"/>
      <c r="G732" s="4"/>
      <c r="H732" s="4"/>
      <c r="I732" s="4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5"/>
      <c r="C733" s="4"/>
      <c r="D733" s="4"/>
      <c r="E733" s="4"/>
      <c r="F733" s="4"/>
      <c r="G733" s="4"/>
      <c r="H733" s="4"/>
      <c r="I733" s="4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5"/>
      <c r="C734" s="4"/>
      <c r="D734" s="4"/>
      <c r="E734" s="4"/>
      <c r="F734" s="4"/>
      <c r="G734" s="4"/>
      <c r="H734" s="4"/>
      <c r="I734" s="4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5"/>
      <c r="C735" s="4"/>
      <c r="D735" s="4"/>
      <c r="E735" s="4"/>
      <c r="F735" s="4"/>
      <c r="G735" s="4"/>
      <c r="H735" s="4"/>
      <c r="I735" s="4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5"/>
      <c r="C736" s="4"/>
      <c r="D736" s="4"/>
      <c r="E736" s="4"/>
      <c r="F736" s="4"/>
      <c r="G736" s="4"/>
      <c r="H736" s="4"/>
      <c r="I736" s="4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5"/>
      <c r="C737" s="4"/>
      <c r="D737" s="4"/>
      <c r="E737" s="4"/>
      <c r="F737" s="4"/>
      <c r="G737" s="4"/>
      <c r="H737" s="4"/>
      <c r="I737" s="4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5"/>
      <c r="C738" s="4"/>
      <c r="D738" s="4"/>
      <c r="E738" s="4"/>
      <c r="F738" s="4"/>
      <c r="G738" s="4"/>
      <c r="H738" s="4"/>
      <c r="I738" s="4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5"/>
      <c r="C739" s="4"/>
      <c r="D739" s="4"/>
      <c r="E739" s="4"/>
      <c r="F739" s="4"/>
      <c r="G739" s="4"/>
      <c r="H739" s="4"/>
      <c r="I739" s="4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5"/>
      <c r="C740" s="4"/>
      <c r="D740" s="4"/>
      <c r="E740" s="4"/>
      <c r="F740" s="4"/>
      <c r="G740" s="4"/>
      <c r="H740" s="4"/>
      <c r="I740" s="4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5"/>
      <c r="C741" s="4"/>
      <c r="D741" s="4"/>
      <c r="E741" s="4"/>
      <c r="F741" s="4"/>
      <c r="G741" s="4"/>
      <c r="H741" s="4"/>
      <c r="I741" s="4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5"/>
      <c r="C742" s="4"/>
      <c r="D742" s="4"/>
      <c r="E742" s="4"/>
      <c r="F742" s="4"/>
      <c r="G742" s="4"/>
      <c r="H742" s="4"/>
      <c r="I742" s="4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5"/>
      <c r="C743" s="4"/>
      <c r="D743" s="4"/>
      <c r="E743" s="4"/>
      <c r="F743" s="4"/>
      <c r="G743" s="4"/>
      <c r="H743" s="4"/>
      <c r="I743" s="4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5"/>
      <c r="C744" s="4"/>
      <c r="D744" s="4"/>
      <c r="E744" s="4"/>
      <c r="F744" s="4"/>
      <c r="G744" s="4"/>
      <c r="H744" s="4"/>
      <c r="I744" s="4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5"/>
      <c r="C745" s="4"/>
      <c r="D745" s="4"/>
      <c r="E745" s="4"/>
      <c r="F745" s="4"/>
      <c r="G745" s="4"/>
      <c r="H745" s="4"/>
      <c r="I745" s="4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5"/>
      <c r="C746" s="4"/>
      <c r="D746" s="4"/>
      <c r="E746" s="4"/>
      <c r="F746" s="4"/>
      <c r="G746" s="4"/>
      <c r="H746" s="4"/>
      <c r="I746" s="4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5"/>
      <c r="C747" s="4"/>
      <c r="D747" s="4"/>
      <c r="E747" s="4"/>
      <c r="F747" s="4"/>
      <c r="G747" s="4"/>
      <c r="H747" s="4"/>
      <c r="I747" s="4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5"/>
      <c r="C748" s="4"/>
      <c r="D748" s="4"/>
      <c r="E748" s="4"/>
      <c r="F748" s="4"/>
      <c r="G748" s="4"/>
      <c r="H748" s="4"/>
      <c r="I748" s="4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5"/>
      <c r="C749" s="4"/>
      <c r="D749" s="4"/>
      <c r="E749" s="4"/>
      <c r="F749" s="4"/>
      <c r="G749" s="4"/>
      <c r="H749" s="4"/>
      <c r="I749" s="4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5"/>
      <c r="C750" s="4"/>
      <c r="D750" s="4"/>
      <c r="E750" s="4"/>
      <c r="F750" s="4"/>
      <c r="G750" s="4"/>
      <c r="H750" s="4"/>
      <c r="I750" s="4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5"/>
      <c r="C751" s="4"/>
      <c r="D751" s="4"/>
      <c r="E751" s="4"/>
      <c r="F751" s="4"/>
      <c r="G751" s="4"/>
      <c r="H751" s="4"/>
      <c r="I751" s="4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5"/>
      <c r="C752" s="4"/>
      <c r="D752" s="4"/>
      <c r="E752" s="4"/>
      <c r="F752" s="4"/>
      <c r="G752" s="4"/>
      <c r="H752" s="4"/>
      <c r="I752" s="4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5"/>
      <c r="C753" s="4"/>
      <c r="D753" s="4"/>
      <c r="E753" s="4"/>
      <c r="F753" s="4"/>
      <c r="G753" s="4"/>
      <c r="H753" s="4"/>
      <c r="I753" s="4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5"/>
      <c r="C754" s="4"/>
      <c r="D754" s="4"/>
      <c r="E754" s="4"/>
      <c r="F754" s="4"/>
      <c r="G754" s="4"/>
      <c r="H754" s="4"/>
      <c r="I754" s="4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5"/>
      <c r="C755" s="4"/>
      <c r="D755" s="4"/>
      <c r="E755" s="4"/>
      <c r="F755" s="4"/>
      <c r="G755" s="4"/>
      <c r="H755" s="4"/>
      <c r="I755" s="4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5"/>
      <c r="C756" s="4"/>
      <c r="D756" s="4"/>
      <c r="E756" s="4"/>
      <c r="F756" s="4"/>
      <c r="G756" s="4"/>
      <c r="H756" s="4"/>
      <c r="I756" s="4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5"/>
      <c r="C757" s="4"/>
      <c r="D757" s="4"/>
      <c r="E757" s="4"/>
      <c r="F757" s="4"/>
      <c r="G757" s="4"/>
      <c r="H757" s="4"/>
      <c r="I757" s="4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5"/>
      <c r="C758" s="4"/>
      <c r="D758" s="4"/>
      <c r="E758" s="4"/>
      <c r="F758" s="4"/>
      <c r="G758" s="4"/>
      <c r="H758" s="4"/>
      <c r="I758" s="4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5"/>
      <c r="C759" s="4"/>
      <c r="D759" s="4"/>
      <c r="E759" s="4"/>
      <c r="F759" s="4"/>
      <c r="G759" s="4"/>
      <c r="H759" s="4"/>
      <c r="I759" s="4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5"/>
      <c r="C760" s="4"/>
      <c r="D760" s="4"/>
      <c r="E760" s="4"/>
      <c r="F760" s="4"/>
      <c r="G760" s="4"/>
      <c r="H760" s="4"/>
      <c r="I760" s="4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5"/>
      <c r="C761" s="4"/>
      <c r="D761" s="4"/>
      <c r="E761" s="4"/>
      <c r="F761" s="4"/>
      <c r="G761" s="4"/>
      <c r="H761" s="4"/>
      <c r="I761" s="4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5"/>
      <c r="C762" s="4"/>
      <c r="D762" s="4"/>
      <c r="E762" s="4"/>
      <c r="F762" s="4"/>
      <c r="G762" s="4"/>
      <c r="H762" s="4"/>
      <c r="I762" s="4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5"/>
      <c r="C763" s="4"/>
      <c r="D763" s="4"/>
      <c r="E763" s="4"/>
      <c r="F763" s="4"/>
      <c r="G763" s="4"/>
      <c r="H763" s="4"/>
      <c r="I763" s="4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5"/>
      <c r="C764" s="4"/>
      <c r="D764" s="4"/>
      <c r="E764" s="4"/>
      <c r="F764" s="4"/>
      <c r="G764" s="4"/>
      <c r="H764" s="4"/>
      <c r="I764" s="4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5"/>
      <c r="C765" s="4"/>
      <c r="D765" s="4"/>
      <c r="E765" s="4"/>
      <c r="F765" s="4"/>
      <c r="G765" s="4"/>
      <c r="H765" s="4"/>
      <c r="I765" s="4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5"/>
      <c r="C766" s="4"/>
      <c r="D766" s="4"/>
      <c r="E766" s="4"/>
      <c r="F766" s="4"/>
      <c r="G766" s="4"/>
      <c r="H766" s="4"/>
      <c r="I766" s="4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5"/>
      <c r="C767" s="4"/>
      <c r="D767" s="4"/>
      <c r="E767" s="4"/>
      <c r="F767" s="4"/>
      <c r="G767" s="4"/>
      <c r="H767" s="4"/>
      <c r="I767" s="4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5"/>
      <c r="C768" s="4"/>
      <c r="D768" s="4"/>
      <c r="E768" s="4"/>
      <c r="F768" s="4"/>
      <c r="G768" s="4"/>
      <c r="H768" s="4"/>
      <c r="I768" s="4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5"/>
      <c r="C769" s="4"/>
      <c r="D769" s="4"/>
      <c r="E769" s="4"/>
      <c r="F769" s="4"/>
      <c r="G769" s="4"/>
      <c r="H769" s="4"/>
      <c r="I769" s="4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5"/>
      <c r="C770" s="4"/>
      <c r="D770" s="4"/>
      <c r="E770" s="4"/>
      <c r="F770" s="4"/>
      <c r="G770" s="4"/>
      <c r="H770" s="4"/>
      <c r="I770" s="4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5"/>
      <c r="C771" s="4"/>
      <c r="D771" s="4"/>
      <c r="E771" s="4"/>
      <c r="F771" s="4"/>
      <c r="G771" s="4"/>
      <c r="H771" s="4"/>
      <c r="I771" s="4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5"/>
      <c r="C772" s="4"/>
      <c r="D772" s="4"/>
      <c r="E772" s="4"/>
      <c r="F772" s="4"/>
      <c r="G772" s="4"/>
      <c r="H772" s="4"/>
      <c r="I772" s="4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5"/>
      <c r="C773" s="4"/>
      <c r="D773" s="4"/>
      <c r="E773" s="4"/>
      <c r="F773" s="4"/>
      <c r="G773" s="4"/>
      <c r="H773" s="4"/>
      <c r="I773" s="4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5"/>
      <c r="C774" s="4"/>
      <c r="D774" s="4"/>
      <c r="E774" s="4"/>
      <c r="F774" s="4"/>
      <c r="G774" s="4"/>
      <c r="H774" s="4"/>
      <c r="I774" s="4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5"/>
      <c r="C775" s="4"/>
      <c r="D775" s="4"/>
      <c r="E775" s="4"/>
      <c r="F775" s="4"/>
      <c r="G775" s="4"/>
      <c r="H775" s="4"/>
      <c r="I775" s="4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5"/>
      <c r="C776" s="4"/>
      <c r="D776" s="4"/>
      <c r="E776" s="4"/>
      <c r="F776" s="4"/>
      <c r="G776" s="4"/>
      <c r="H776" s="4"/>
      <c r="I776" s="4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5"/>
      <c r="C777" s="4"/>
      <c r="D777" s="4"/>
      <c r="E777" s="4"/>
      <c r="F777" s="4"/>
      <c r="G777" s="4"/>
      <c r="H777" s="4"/>
      <c r="I777" s="4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5"/>
      <c r="C778" s="4"/>
      <c r="D778" s="4"/>
      <c r="E778" s="4"/>
      <c r="F778" s="4"/>
      <c r="G778" s="4"/>
      <c r="H778" s="4"/>
      <c r="I778" s="4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5"/>
      <c r="C779" s="4"/>
      <c r="D779" s="4"/>
      <c r="E779" s="4"/>
      <c r="F779" s="4"/>
      <c r="G779" s="4"/>
      <c r="H779" s="4"/>
      <c r="I779" s="4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5"/>
      <c r="C780" s="4"/>
      <c r="D780" s="4"/>
      <c r="E780" s="4"/>
      <c r="F780" s="4"/>
      <c r="G780" s="4"/>
      <c r="H780" s="4"/>
      <c r="I780" s="4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5"/>
      <c r="C781" s="4"/>
      <c r="D781" s="4"/>
      <c r="E781" s="4"/>
      <c r="F781" s="4"/>
      <c r="G781" s="4"/>
      <c r="H781" s="4"/>
      <c r="I781" s="4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5"/>
      <c r="C782" s="4"/>
      <c r="D782" s="4"/>
      <c r="E782" s="4"/>
      <c r="F782" s="4"/>
      <c r="G782" s="4"/>
      <c r="H782" s="4"/>
      <c r="I782" s="4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5"/>
      <c r="C783" s="4"/>
      <c r="D783" s="4"/>
      <c r="E783" s="4"/>
      <c r="F783" s="4"/>
      <c r="G783" s="4"/>
      <c r="H783" s="4"/>
      <c r="I783" s="4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5"/>
      <c r="C784" s="4"/>
      <c r="D784" s="4"/>
      <c r="E784" s="4"/>
      <c r="F784" s="4"/>
      <c r="G784" s="4"/>
      <c r="H784" s="4"/>
      <c r="I784" s="4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5"/>
      <c r="C785" s="4"/>
      <c r="D785" s="4"/>
      <c r="E785" s="4"/>
      <c r="F785" s="4"/>
      <c r="G785" s="4"/>
      <c r="H785" s="4"/>
      <c r="I785" s="4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5"/>
      <c r="C786" s="4"/>
      <c r="D786" s="4"/>
      <c r="E786" s="4"/>
      <c r="F786" s="4"/>
      <c r="G786" s="4"/>
      <c r="H786" s="4"/>
      <c r="I786" s="4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5"/>
      <c r="C787" s="4"/>
      <c r="D787" s="4"/>
      <c r="E787" s="4"/>
      <c r="F787" s="4"/>
      <c r="G787" s="4"/>
      <c r="H787" s="4"/>
      <c r="I787" s="4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5"/>
      <c r="C788" s="4"/>
      <c r="D788" s="4"/>
      <c r="E788" s="4"/>
      <c r="F788" s="4"/>
      <c r="G788" s="4"/>
      <c r="H788" s="4"/>
      <c r="I788" s="4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5"/>
      <c r="C789" s="4"/>
      <c r="D789" s="4"/>
      <c r="E789" s="4"/>
      <c r="F789" s="4"/>
      <c r="G789" s="4"/>
      <c r="H789" s="4"/>
      <c r="I789" s="4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5"/>
      <c r="C790" s="4"/>
      <c r="D790" s="4"/>
      <c r="E790" s="4"/>
      <c r="F790" s="4"/>
      <c r="G790" s="4"/>
      <c r="H790" s="4"/>
      <c r="I790" s="4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5"/>
      <c r="C791" s="4"/>
      <c r="D791" s="4"/>
      <c r="E791" s="4"/>
      <c r="F791" s="4"/>
      <c r="G791" s="4"/>
      <c r="H791" s="4"/>
      <c r="I791" s="4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5"/>
      <c r="C792" s="4"/>
      <c r="D792" s="4"/>
      <c r="E792" s="4"/>
      <c r="F792" s="4"/>
      <c r="G792" s="4"/>
      <c r="H792" s="4"/>
      <c r="I792" s="4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5"/>
      <c r="C793" s="4"/>
      <c r="D793" s="4"/>
      <c r="E793" s="4"/>
      <c r="F793" s="4"/>
      <c r="G793" s="4"/>
      <c r="H793" s="4"/>
      <c r="I793" s="4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5"/>
      <c r="C794" s="4"/>
      <c r="D794" s="4"/>
      <c r="E794" s="4"/>
      <c r="F794" s="4"/>
      <c r="G794" s="4"/>
      <c r="H794" s="4"/>
      <c r="I794" s="4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5"/>
      <c r="C795" s="4"/>
      <c r="D795" s="4"/>
      <c r="E795" s="4"/>
      <c r="F795" s="4"/>
      <c r="G795" s="4"/>
      <c r="H795" s="4"/>
      <c r="I795" s="4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5"/>
      <c r="C796" s="4"/>
      <c r="D796" s="4"/>
      <c r="E796" s="4"/>
      <c r="F796" s="4"/>
      <c r="G796" s="4"/>
      <c r="H796" s="4"/>
      <c r="I796" s="4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5"/>
      <c r="C797" s="4"/>
      <c r="D797" s="4"/>
      <c r="E797" s="4"/>
      <c r="F797" s="4"/>
      <c r="G797" s="4"/>
      <c r="H797" s="4"/>
      <c r="I797" s="4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5"/>
      <c r="C798" s="4"/>
      <c r="D798" s="4"/>
      <c r="E798" s="4"/>
      <c r="F798" s="4"/>
      <c r="G798" s="4"/>
      <c r="H798" s="4"/>
      <c r="I798" s="4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5"/>
      <c r="C799" s="4"/>
      <c r="D799" s="4"/>
      <c r="E799" s="4"/>
      <c r="F799" s="4"/>
      <c r="G799" s="4"/>
      <c r="H799" s="4"/>
      <c r="I799" s="4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5"/>
      <c r="C800" s="4"/>
      <c r="D800" s="4"/>
      <c r="E800" s="4"/>
      <c r="F800" s="4"/>
      <c r="G800" s="4"/>
      <c r="H800" s="4"/>
      <c r="I800" s="4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5"/>
      <c r="C801" s="4"/>
      <c r="D801" s="4"/>
      <c r="E801" s="4"/>
      <c r="F801" s="4"/>
      <c r="G801" s="4"/>
      <c r="H801" s="4"/>
      <c r="I801" s="4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5"/>
      <c r="C802" s="4"/>
      <c r="D802" s="4"/>
      <c r="E802" s="4"/>
      <c r="F802" s="4"/>
      <c r="G802" s="4"/>
      <c r="H802" s="4"/>
      <c r="I802" s="4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5"/>
      <c r="C803" s="4"/>
      <c r="D803" s="4"/>
      <c r="E803" s="4"/>
      <c r="F803" s="4"/>
      <c r="G803" s="4"/>
      <c r="H803" s="4"/>
      <c r="I803" s="4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5"/>
      <c r="C804" s="4"/>
      <c r="D804" s="4"/>
      <c r="E804" s="4"/>
      <c r="F804" s="4"/>
      <c r="G804" s="4"/>
      <c r="H804" s="4"/>
      <c r="I804" s="4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5"/>
      <c r="C805" s="4"/>
      <c r="D805" s="4"/>
      <c r="E805" s="4"/>
      <c r="F805" s="4"/>
      <c r="G805" s="4"/>
      <c r="H805" s="4"/>
      <c r="I805" s="4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5"/>
      <c r="C806" s="4"/>
      <c r="D806" s="4"/>
      <c r="E806" s="4"/>
      <c r="F806" s="4"/>
      <c r="G806" s="4"/>
      <c r="H806" s="4"/>
      <c r="I806" s="4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5"/>
      <c r="C807" s="4"/>
      <c r="D807" s="4"/>
      <c r="E807" s="4"/>
      <c r="F807" s="4"/>
      <c r="G807" s="4"/>
      <c r="H807" s="4"/>
      <c r="I807" s="4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5"/>
      <c r="C808" s="4"/>
      <c r="D808" s="4"/>
      <c r="E808" s="4"/>
      <c r="F808" s="4"/>
      <c r="G808" s="4"/>
      <c r="H808" s="4"/>
      <c r="I808" s="4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5"/>
      <c r="C809" s="4"/>
      <c r="D809" s="4"/>
      <c r="E809" s="4"/>
      <c r="F809" s="4"/>
      <c r="G809" s="4"/>
      <c r="H809" s="4"/>
      <c r="I809" s="4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5"/>
      <c r="C810" s="4"/>
      <c r="D810" s="4"/>
      <c r="E810" s="4"/>
      <c r="F810" s="4"/>
      <c r="G810" s="4"/>
      <c r="H810" s="4"/>
      <c r="I810" s="4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5"/>
      <c r="C811" s="4"/>
      <c r="D811" s="4"/>
      <c r="E811" s="4"/>
      <c r="F811" s="4"/>
      <c r="G811" s="4"/>
      <c r="H811" s="4"/>
      <c r="I811" s="4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5"/>
      <c r="C812" s="4"/>
      <c r="D812" s="4"/>
      <c r="E812" s="4"/>
      <c r="F812" s="4"/>
      <c r="G812" s="4"/>
      <c r="H812" s="4"/>
      <c r="I812" s="4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5"/>
      <c r="C813" s="4"/>
      <c r="D813" s="4"/>
      <c r="E813" s="4"/>
      <c r="F813" s="4"/>
      <c r="G813" s="4"/>
      <c r="H813" s="4"/>
      <c r="I813" s="4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5"/>
      <c r="C814" s="4"/>
      <c r="D814" s="4"/>
      <c r="E814" s="4"/>
      <c r="F814" s="4"/>
      <c r="G814" s="4"/>
      <c r="H814" s="4"/>
      <c r="I814" s="4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5"/>
      <c r="C815" s="4"/>
      <c r="D815" s="4"/>
      <c r="E815" s="4"/>
      <c r="F815" s="4"/>
      <c r="G815" s="4"/>
      <c r="H815" s="4"/>
      <c r="I815" s="4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5"/>
      <c r="C816" s="4"/>
      <c r="D816" s="4"/>
      <c r="E816" s="4"/>
      <c r="F816" s="4"/>
      <c r="G816" s="4"/>
      <c r="H816" s="4"/>
      <c r="I816" s="4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5"/>
      <c r="C817" s="4"/>
      <c r="D817" s="4"/>
      <c r="E817" s="4"/>
      <c r="F817" s="4"/>
      <c r="G817" s="4"/>
      <c r="H817" s="4"/>
      <c r="I817" s="4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5"/>
      <c r="C818" s="4"/>
      <c r="D818" s="4"/>
      <c r="E818" s="4"/>
      <c r="F818" s="4"/>
      <c r="G818" s="4"/>
      <c r="H818" s="4"/>
      <c r="I818" s="4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5"/>
      <c r="C819" s="4"/>
      <c r="D819" s="4"/>
      <c r="E819" s="4"/>
      <c r="F819" s="4"/>
      <c r="G819" s="4"/>
      <c r="H819" s="4"/>
      <c r="I819" s="4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5"/>
      <c r="C820" s="4"/>
      <c r="D820" s="4"/>
      <c r="E820" s="4"/>
      <c r="F820" s="4"/>
      <c r="G820" s="4"/>
      <c r="H820" s="4"/>
      <c r="I820" s="4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5"/>
      <c r="C821" s="4"/>
      <c r="D821" s="4"/>
      <c r="E821" s="4"/>
      <c r="F821" s="4"/>
      <c r="G821" s="4"/>
      <c r="H821" s="4"/>
      <c r="I821" s="4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5"/>
      <c r="C822" s="4"/>
      <c r="D822" s="4"/>
      <c r="E822" s="4"/>
      <c r="F822" s="4"/>
      <c r="G822" s="4"/>
      <c r="H822" s="4"/>
      <c r="I822" s="4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5"/>
      <c r="C823" s="4"/>
      <c r="D823" s="4"/>
      <c r="E823" s="4"/>
      <c r="F823" s="4"/>
      <c r="G823" s="4"/>
      <c r="H823" s="4"/>
      <c r="I823" s="4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5"/>
      <c r="C824" s="4"/>
      <c r="D824" s="4"/>
      <c r="E824" s="4"/>
      <c r="F824" s="4"/>
      <c r="G824" s="4"/>
      <c r="H824" s="4"/>
      <c r="I824" s="4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5"/>
      <c r="C825" s="4"/>
      <c r="D825" s="4"/>
      <c r="E825" s="4"/>
      <c r="F825" s="4"/>
      <c r="G825" s="4"/>
      <c r="H825" s="4"/>
      <c r="I825" s="4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5"/>
      <c r="C826" s="4"/>
      <c r="D826" s="4"/>
      <c r="E826" s="4"/>
      <c r="F826" s="4"/>
      <c r="G826" s="4"/>
      <c r="H826" s="4"/>
      <c r="I826" s="4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5"/>
      <c r="C827" s="4"/>
      <c r="D827" s="4"/>
      <c r="E827" s="4"/>
      <c r="F827" s="4"/>
      <c r="G827" s="4"/>
      <c r="H827" s="4"/>
      <c r="I827" s="4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5"/>
      <c r="C828" s="4"/>
      <c r="D828" s="4"/>
      <c r="E828" s="4"/>
      <c r="F828" s="4"/>
      <c r="G828" s="4"/>
      <c r="H828" s="4"/>
      <c r="I828" s="4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5"/>
      <c r="C829" s="4"/>
      <c r="D829" s="4"/>
      <c r="E829" s="4"/>
      <c r="F829" s="4"/>
      <c r="G829" s="4"/>
      <c r="H829" s="4"/>
      <c r="I829" s="4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5"/>
      <c r="C830" s="4"/>
      <c r="D830" s="4"/>
      <c r="E830" s="4"/>
      <c r="F830" s="4"/>
      <c r="G830" s="4"/>
      <c r="H830" s="4"/>
      <c r="I830" s="4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5"/>
      <c r="C831" s="4"/>
      <c r="D831" s="4"/>
      <c r="E831" s="4"/>
      <c r="F831" s="4"/>
      <c r="G831" s="4"/>
      <c r="H831" s="4"/>
      <c r="I831" s="4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5"/>
      <c r="C832" s="4"/>
      <c r="D832" s="4"/>
      <c r="E832" s="4"/>
      <c r="F832" s="4"/>
      <c r="G832" s="4"/>
      <c r="H832" s="4"/>
      <c r="I832" s="4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5"/>
      <c r="C833" s="4"/>
      <c r="D833" s="4"/>
      <c r="E833" s="4"/>
      <c r="F833" s="4"/>
      <c r="G833" s="4"/>
      <c r="H833" s="4"/>
      <c r="I833" s="4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5"/>
      <c r="C834" s="4"/>
      <c r="D834" s="4"/>
      <c r="E834" s="4"/>
      <c r="F834" s="4"/>
      <c r="G834" s="4"/>
      <c r="H834" s="4"/>
      <c r="I834" s="4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5"/>
      <c r="C835" s="4"/>
      <c r="D835" s="4"/>
      <c r="E835" s="4"/>
      <c r="F835" s="4"/>
      <c r="G835" s="4"/>
      <c r="H835" s="4"/>
      <c r="I835" s="4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5"/>
      <c r="C836" s="4"/>
      <c r="D836" s="4"/>
      <c r="E836" s="4"/>
      <c r="F836" s="4"/>
      <c r="G836" s="4"/>
      <c r="H836" s="4"/>
      <c r="I836" s="4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5"/>
      <c r="C837" s="4"/>
      <c r="D837" s="4"/>
      <c r="E837" s="4"/>
      <c r="F837" s="4"/>
      <c r="G837" s="4"/>
      <c r="H837" s="4"/>
      <c r="I837" s="4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5"/>
      <c r="C838" s="4"/>
      <c r="D838" s="4"/>
      <c r="E838" s="4"/>
      <c r="F838" s="4"/>
      <c r="G838" s="4"/>
      <c r="H838" s="4"/>
      <c r="I838" s="4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5"/>
      <c r="C839" s="4"/>
      <c r="D839" s="4"/>
      <c r="E839" s="4"/>
      <c r="F839" s="4"/>
      <c r="G839" s="4"/>
      <c r="H839" s="4"/>
      <c r="I839" s="4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5"/>
      <c r="C840" s="4"/>
      <c r="D840" s="4"/>
      <c r="E840" s="4"/>
      <c r="F840" s="4"/>
      <c r="G840" s="4"/>
      <c r="H840" s="4"/>
      <c r="I840" s="4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5"/>
      <c r="C841" s="4"/>
      <c r="D841" s="4"/>
      <c r="E841" s="4"/>
      <c r="F841" s="4"/>
      <c r="G841" s="4"/>
      <c r="H841" s="4"/>
      <c r="I841" s="4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5"/>
      <c r="C842" s="4"/>
      <c r="D842" s="4"/>
      <c r="E842" s="4"/>
      <c r="F842" s="4"/>
      <c r="G842" s="4"/>
      <c r="H842" s="4"/>
      <c r="I842" s="4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5"/>
      <c r="C843" s="4"/>
      <c r="D843" s="4"/>
      <c r="E843" s="4"/>
      <c r="F843" s="4"/>
      <c r="G843" s="4"/>
      <c r="H843" s="4"/>
      <c r="I843" s="4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5"/>
      <c r="C844" s="4"/>
      <c r="D844" s="4"/>
      <c r="E844" s="4"/>
      <c r="F844" s="4"/>
      <c r="G844" s="4"/>
      <c r="H844" s="4"/>
      <c r="I844" s="4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5"/>
      <c r="C845" s="4"/>
      <c r="D845" s="4"/>
      <c r="E845" s="4"/>
      <c r="F845" s="4"/>
      <c r="G845" s="4"/>
      <c r="H845" s="4"/>
      <c r="I845" s="4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5"/>
      <c r="C846" s="4"/>
      <c r="D846" s="4"/>
      <c r="E846" s="4"/>
      <c r="F846" s="4"/>
      <c r="G846" s="4"/>
      <c r="H846" s="4"/>
      <c r="I846" s="4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5"/>
      <c r="C847" s="4"/>
      <c r="D847" s="4"/>
      <c r="E847" s="4"/>
      <c r="F847" s="4"/>
      <c r="G847" s="4"/>
      <c r="H847" s="4"/>
      <c r="I847" s="4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5"/>
      <c r="C848" s="4"/>
      <c r="D848" s="4"/>
      <c r="E848" s="4"/>
      <c r="F848" s="4"/>
      <c r="G848" s="4"/>
      <c r="H848" s="4"/>
      <c r="I848" s="4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5"/>
      <c r="C849" s="4"/>
      <c r="D849" s="4"/>
      <c r="E849" s="4"/>
      <c r="F849" s="4"/>
      <c r="G849" s="4"/>
      <c r="H849" s="4"/>
      <c r="I849" s="4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5"/>
      <c r="C850" s="4"/>
      <c r="D850" s="4"/>
      <c r="E850" s="4"/>
      <c r="F850" s="4"/>
      <c r="G850" s="4"/>
      <c r="H850" s="4"/>
      <c r="I850" s="4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5"/>
      <c r="C851" s="4"/>
      <c r="D851" s="4"/>
      <c r="E851" s="4"/>
      <c r="F851" s="4"/>
      <c r="G851" s="4"/>
      <c r="H851" s="4"/>
      <c r="I851" s="4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5"/>
      <c r="C852" s="4"/>
      <c r="D852" s="4"/>
      <c r="E852" s="4"/>
      <c r="F852" s="4"/>
      <c r="G852" s="4"/>
      <c r="H852" s="4"/>
      <c r="I852" s="4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5"/>
      <c r="C853" s="4"/>
      <c r="D853" s="4"/>
      <c r="E853" s="4"/>
      <c r="F853" s="4"/>
      <c r="G853" s="4"/>
      <c r="H853" s="4"/>
      <c r="I853" s="4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5"/>
      <c r="C854" s="4"/>
      <c r="D854" s="4"/>
      <c r="E854" s="4"/>
      <c r="F854" s="4"/>
      <c r="G854" s="4"/>
      <c r="H854" s="4"/>
      <c r="I854" s="4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5"/>
      <c r="C855" s="4"/>
      <c r="D855" s="4"/>
      <c r="E855" s="4"/>
      <c r="F855" s="4"/>
      <c r="G855" s="4"/>
      <c r="H855" s="4"/>
      <c r="I855" s="4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5"/>
      <c r="C856" s="4"/>
      <c r="D856" s="4"/>
      <c r="E856" s="4"/>
      <c r="F856" s="4"/>
      <c r="G856" s="4"/>
      <c r="H856" s="4"/>
      <c r="I856" s="4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5"/>
      <c r="C857" s="4"/>
      <c r="D857" s="4"/>
      <c r="E857" s="4"/>
      <c r="F857" s="4"/>
      <c r="G857" s="4"/>
      <c r="H857" s="4"/>
      <c r="I857" s="4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5"/>
      <c r="C858" s="4"/>
      <c r="D858" s="4"/>
      <c r="E858" s="4"/>
      <c r="F858" s="4"/>
      <c r="G858" s="4"/>
      <c r="H858" s="4"/>
      <c r="I858" s="4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5"/>
      <c r="C859" s="4"/>
      <c r="D859" s="4"/>
      <c r="E859" s="4"/>
      <c r="F859" s="4"/>
      <c r="G859" s="4"/>
      <c r="H859" s="4"/>
      <c r="I859" s="4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5"/>
      <c r="C860" s="4"/>
      <c r="D860" s="4"/>
      <c r="E860" s="4"/>
      <c r="F860" s="4"/>
      <c r="G860" s="4"/>
      <c r="H860" s="4"/>
      <c r="I860" s="4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5"/>
      <c r="C861" s="4"/>
      <c r="D861" s="4"/>
      <c r="E861" s="4"/>
      <c r="F861" s="4"/>
      <c r="G861" s="4"/>
      <c r="H861" s="4"/>
      <c r="I861" s="4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5"/>
      <c r="C862" s="4"/>
      <c r="D862" s="4"/>
      <c r="E862" s="4"/>
      <c r="F862" s="4"/>
      <c r="G862" s="4"/>
      <c r="H862" s="4"/>
      <c r="I862" s="4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5"/>
      <c r="C863" s="4"/>
      <c r="D863" s="4"/>
      <c r="E863" s="4"/>
      <c r="F863" s="4"/>
      <c r="G863" s="4"/>
      <c r="H863" s="4"/>
      <c r="I863" s="4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5"/>
      <c r="C864" s="4"/>
      <c r="D864" s="4"/>
      <c r="E864" s="4"/>
      <c r="F864" s="4"/>
      <c r="G864" s="4"/>
      <c r="H864" s="4"/>
      <c r="I864" s="4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5"/>
      <c r="C865" s="4"/>
      <c r="D865" s="4"/>
      <c r="E865" s="4"/>
      <c r="F865" s="4"/>
      <c r="G865" s="4"/>
      <c r="H865" s="4"/>
      <c r="I865" s="4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5"/>
      <c r="C866" s="4"/>
      <c r="D866" s="4"/>
      <c r="E866" s="4"/>
      <c r="F866" s="4"/>
      <c r="G866" s="4"/>
      <c r="H866" s="4"/>
      <c r="I866" s="4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5"/>
      <c r="C867" s="4"/>
      <c r="D867" s="4"/>
      <c r="E867" s="4"/>
      <c r="F867" s="4"/>
      <c r="G867" s="4"/>
      <c r="H867" s="4"/>
      <c r="I867" s="4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5"/>
      <c r="C868" s="4"/>
      <c r="D868" s="4"/>
      <c r="E868" s="4"/>
      <c r="F868" s="4"/>
      <c r="G868" s="4"/>
      <c r="H868" s="4"/>
      <c r="I868" s="4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5"/>
      <c r="C869" s="4"/>
      <c r="D869" s="4"/>
      <c r="E869" s="4"/>
      <c r="F869" s="4"/>
      <c r="G869" s="4"/>
      <c r="H869" s="4"/>
      <c r="I869" s="4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5"/>
      <c r="C870" s="4"/>
      <c r="D870" s="4"/>
      <c r="E870" s="4"/>
      <c r="F870" s="4"/>
      <c r="G870" s="4"/>
      <c r="H870" s="4"/>
      <c r="I870" s="4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5"/>
      <c r="C871" s="4"/>
      <c r="D871" s="4"/>
      <c r="E871" s="4"/>
      <c r="F871" s="4"/>
      <c r="G871" s="4"/>
      <c r="H871" s="4"/>
      <c r="I871" s="4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5"/>
      <c r="C872" s="4"/>
      <c r="D872" s="4"/>
      <c r="E872" s="4"/>
      <c r="F872" s="4"/>
      <c r="G872" s="4"/>
      <c r="H872" s="4"/>
      <c r="I872" s="4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5"/>
      <c r="C873" s="4"/>
      <c r="D873" s="4"/>
      <c r="E873" s="4"/>
      <c r="F873" s="4"/>
      <c r="G873" s="4"/>
      <c r="H873" s="4"/>
      <c r="I873" s="4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5"/>
      <c r="C874" s="4"/>
      <c r="D874" s="4"/>
      <c r="E874" s="4"/>
      <c r="F874" s="4"/>
      <c r="G874" s="4"/>
      <c r="H874" s="4"/>
      <c r="I874" s="4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5"/>
      <c r="C875" s="4"/>
      <c r="D875" s="4"/>
      <c r="E875" s="4"/>
      <c r="F875" s="4"/>
      <c r="G875" s="4"/>
      <c r="H875" s="4"/>
      <c r="I875" s="4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5"/>
      <c r="C876" s="4"/>
      <c r="D876" s="4"/>
      <c r="E876" s="4"/>
      <c r="F876" s="4"/>
      <c r="G876" s="4"/>
      <c r="H876" s="4"/>
      <c r="I876" s="4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5"/>
      <c r="C877" s="4"/>
      <c r="D877" s="4"/>
      <c r="E877" s="4"/>
      <c r="F877" s="4"/>
      <c r="G877" s="4"/>
      <c r="H877" s="4"/>
      <c r="I877" s="4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5"/>
      <c r="C878" s="4"/>
      <c r="D878" s="4"/>
      <c r="E878" s="4"/>
      <c r="F878" s="4"/>
      <c r="G878" s="4"/>
      <c r="H878" s="4"/>
      <c r="I878" s="4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5"/>
      <c r="C879" s="4"/>
      <c r="D879" s="4"/>
      <c r="E879" s="4"/>
      <c r="F879" s="4"/>
      <c r="G879" s="4"/>
      <c r="H879" s="4"/>
      <c r="I879" s="4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5"/>
      <c r="C880" s="4"/>
      <c r="D880" s="4"/>
      <c r="E880" s="4"/>
      <c r="F880" s="4"/>
      <c r="G880" s="4"/>
      <c r="H880" s="4"/>
      <c r="I880" s="4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5"/>
      <c r="C881" s="4"/>
      <c r="D881" s="4"/>
      <c r="E881" s="4"/>
      <c r="F881" s="4"/>
      <c r="G881" s="4"/>
      <c r="H881" s="4"/>
      <c r="I881" s="4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5"/>
      <c r="C882" s="4"/>
      <c r="D882" s="4"/>
      <c r="E882" s="4"/>
      <c r="F882" s="4"/>
      <c r="G882" s="4"/>
      <c r="H882" s="4"/>
      <c r="I882" s="4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5"/>
      <c r="C883" s="4"/>
      <c r="D883" s="4"/>
      <c r="E883" s="4"/>
      <c r="F883" s="4"/>
      <c r="G883" s="4"/>
      <c r="H883" s="4"/>
      <c r="I883" s="4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5"/>
      <c r="C884" s="4"/>
      <c r="D884" s="4"/>
      <c r="E884" s="4"/>
      <c r="F884" s="4"/>
      <c r="G884" s="4"/>
      <c r="H884" s="4"/>
      <c r="I884" s="4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5"/>
      <c r="C885" s="4"/>
      <c r="D885" s="4"/>
      <c r="E885" s="4"/>
      <c r="F885" s="4"/>
      <c r="G885" s="4"/>
      <c r="H885" s="4"/>
      <c r="I885" s="4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5"/>
      <c r="C886" s="4"/>
      <c r="D886" s="4"/>
      <c r="E886" s="4"/>
      <c r="F886" s="4"/>
      <c r="G886" s="4"/>
      <c r="H886" s="4"/>
      <c r="I886" s="4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5"/>
      <c r="C887" s="4"/>
      <c r="D887" s="4"/>
      <c r="E887" s="4"/>
      <c r="F887" s="4"/>
      <c r="G887" s="4"/>
      <c r="H887" s="4"/>
      <c r="I887" s="4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5"/>
      <c r="C888" s="4"/>
      <c r="D888" s="4"/>
      <c r="E888" s="4"/>
      <c r="F888" s="4"/>
      <c r="G888" s="4"/>
      <c r="H888" s="4"/>
      <c r="I888" s="4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5"/>
      <c r="C889" s="4"/>
      <c r="D889" s="4"/>
      <c r="E889" s="4"/>
      <c r="F889" s="4"/>
      <c r="G889" s="4"/>
      <c r="H889" s="4"/>
      <c r="I889" s="4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5"/>
      <c r="C890" s="4"/>
      <c r="D890" s="4"/>
      <c r="E890" s="4"/>
      <c r="F890" s="4"/>
      <c r="G890" s="4"/>
      <c r="H890" s="4"/>
      <c r="I890" s="4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5"/>
      <c r="C891" s="4"/>
      <c r="D891" s="4"/>
      <c r="E891" s="4"/>
      <c r="F891" s="4"/>
      <c r="G891" s="4"/>
      <c r="H891" s="4"/>
      <c r="I891" s="4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5"/>
      <c r="C892" s="4"/>
      <c r="D892" s="4"/>
      <c r="E892" s="4"/>
      <c r="F892" s="4"/>
      <c r="G892" s="4"/>
      <c r="H892" s="4"/>
      <c r="I892" s="4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5"/>
      <c r="C893" s="4"/>
      <c r="D893" s="4"/>
      <c r="E893" s="4"/>
      <c r="F893" s="4"/>
      <c r="G893" s="4"/>
      <c r="H893" s="4"/>
      <c r="I893" s="4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5"/>
      <c r="C894" s="4"/>
      <c r="D894" s="4"/>
      <c r="E894" s="4"/>
      <c r="F894" s="4"/>
      <c r="G894" s="4"/>
      <c r="H894" s="4"/>
      <c r="I894" s="4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5"/>
      <c r="C895" s="4"/>
      <c r="D895" s="4"/>
      <c r="E895" s="4"/>
      <c r="F895" s="4"/>
      <c r="G895" s="4"/>
      <c r="H895" s="4"/>
      <c r="I895" s="4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5"/>
      <c r="C896" s="4"/>
      <c r="D896" s="4"/>
      <c r="E896" s="4"/>
      <c r="F896" s="4"/>
      <c r="G896" s="4"/>
      <c r="H896" s="4"/>
      <c r="I896" s="4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5"/>
      <c r="C897" s="4"/>
      <c r="D897" s="4"/>
      <c r="E897" s="4"/>
      <c r="F897" s="4"/>
      <c r="G897" s="4"/>
      <c r="H897" s="4"/>
      <c r="I897" s="4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5"/>
      <c r="C898" s="4"/>
      <c r="D898" s="4"/>
      <c r="E898" s="4"/>
      <c r="F898" s="4"/>
      <c r="G898" s="4"/>
      <c r="H898" s="4"/>
      <c r="I898" s="4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5"/>
      <c r="C899" s="4"/>
      <c r="D899" s="4"/>
      <c r="E899" s="4"/>
      <c r="F899" s="4"/>
      <c r="G899" s="4"/>
      <c r="H899" s="4"/>
      <c r="I899" s="4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5"/>
      <c r="C900" s="4"/>
      <c r="D900" s="4"/>
      <c r="E900" s="4"/>
      <c r="F900" s="4"/>
      <c r="G900" s="4"/>
      <c r="H900" s="4"/>
      <c r="I900" s="4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5"/>
      <c r="C901" s="4"/>
      <c r="D901" s="4"/>
      <c r="E901" s="4"/>
      <c r="F901" s="4"/>
      <c r="G901" s="4"/>
      <c r="H901" s="4"/>
      <c r="I901" s="4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5"/>
      <c r="C902" s="4"/>
      <c r="D902" s="4"/>
      <c r="E902" s="4"/>
      <c r="F902" s="4"/>
      <c r="G902" s="4"/>
      <c r="H902" s="4"/>
      <c r="I902" s="4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5"/>
      <c r="C903" s="4"/>
      <c r="D903" s="4"/>
      <c r="E903" s="4"/>
      <c r="F903" s="4"/>
      <c r="G903" s="4"/>
      <c r="H903" s="4"/>
      <c r="I903" s="4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5"/>
      <c r="C904" s="4"/>
      <c r="D904" s="4"/>
      <c r="E904" s="4"/>
      <c r="F904" s="4"/>
      <c r="G904" s="4"/>
      <c r="H904" s="4"/>
      <c r="I904" s="4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5"/>
      <c r="C905" s="4"/>
      <c r="D905" s="4"/>
      <c r="E905" s="4"/>
      <c r="F905" s="4"/>
      <c r="G905" s="4"/>
      <c r="H905" s="4"/>
      <c r="I905" s="4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5"/>
      <c r="C906" s="4"/>
      <c r="D906" s="4"/>
      <c r="E906" s="4"/>
      <c r="F906" s="4"/>
      <c r="G906" s="4"/>
      <c r="H906" s="4"/>
      <c r="I906" s="4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5"/>
      <c r="C907" s="4"/>
      <c r="D907" s="4"/>
      <c r="E907" s="4"/>
      <c r="F907" s="4"/>
      <c r="G907" s="4"/>
      <c r="H907" s="4"/>
      <c r="I907" s="4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5"/>
      <c r="C908" s="4"/>
      <c r="D908" s="4"/>
      <c r="E908" s="4"/>
      <c r="F908" s="4"/>
      <c r="G908" s="4"/>
      <c r="H908" s="4"/>
      <c r="I908" s="4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5"/>
      <c r="C909" s="4"/>
      <c r="D909" s="4"/>
      <c r="E909" s="4"/>
      <c r="F909" s="4"/>
      <c r="G909" s="4"/>
      <c r="H909" s="4"/>
      <c r="I909" s="4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5"/>
      <c r="C910" s="4"/>
      <c r="D910" s="4"/>
      <c r="E910" s="4"/>
      <c r="F910" s="4"/>
      <c r="G910" s="4"/>
      <c r="H910" s="4"/>
      <c r="I910" s="4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5"/>
      <c r="C911" s="4"/>
      <c r="D911" s="4"/>
      <c r="E911" s="4"/>
      <c r="F911" s="4"/>
      <c r="G911" s="4"/>
      <c r="H911" s="4"/>
      <c r="I911" s="4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5"/>
      <c r="C912" s="4"/>
      <c r="D912" s="4"/>
      <c r="E912" s="4"/>
      <c r="F912" s="4"/>
      <c r="G912" s="4"/>
      <c r="H912" s="4"/>
      <c r="I912" s="4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5"/>
      <c r="C913" s="4"/>
      <c r="D913" s="4"/>
      <c r="E913" s="4"/>
      <c r="F913" s="4"/>
      <c r="G913" s="4"/>
      <c r="H913" s="4"/>
      <c r="I913" s="4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5"/>
      <c r="C914" s="4"/>
      <c r="D914" s="4"/>
      <c r="E914" s="4"/>
      <c r="F914" s="4"/>
      <c r="G914" s="4"/>
      <c r="H914" s="4"/>
      <c r="I914" s="4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5"/>
      <c r="C915" s="4"/>
      <c r="D915" s="4"/>
      <c r="E915" s="4"/>
      <c r="F915" s="4"/>
      <c r="G915" s="4"/>
      <c r="H915" s="4"/>
      <c r="I915" s="4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5"/>
      <c r="C916" s="4"/>
      <c r="D916" s="4"/>
      <c r="E916" s="4"/>
      <c r="F916" s="4"/>
      <c r="G916" s="4"/>
      <c r="H916" s="4"/>
      <c r="I916" s="4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5"/>
      <c r="C917" s="4"/>
      <c r="D917" s="4"/>
      <c r="E917" s="4"/>
      <c r="F917" s="4"/>
      <c r="G917" s="4"/>
      <c r="H917" s="4"/>
      <c r="I917" s="4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5"/>
      <c r="C918" s="4"/>
      <c r="D918" s="4"/>
      <c r="E918" s="4"/>
      <c r="F918" s="4"/>
      <c r="G918" s="4"/>
      <c r="H918" s="4"/>
      <c r="I918" s="4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5"/>
      <c r="C919" s="4"/>
      <c r="D919" s="4"/>
      <c r="E919" s="4"/>
      <c r="F919" s="4"/>
      <c r="G919" s="4"/>
      <c r="H919" s="4"/>
      <c r="I919" s="4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5"/>
      <c r="C920" s="4"/>
      <c r="D920" s="4"/>
      <c r="E920" s="4"/>
      <c r="F920" s="4"/>
      <c r="G920" s="4"/>
      <c r="H920" s="4"/>
      <c r="I920" s="4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5"/>
      <c r="C921" s="4"/>
      <c r="D921" s="4"/>
      <c r="E921" s="4"/>
      <c r="F921" s="4"/>
      <c r="G921" s="4"/>
      <c r="H921" s="4"/>
      <c r="I921" s="4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5"/>
      <c r="C922" s="4"/>
      <c r="D922" s="4"/>
      <c r="E922" s="4"/>
      <c r="F922" s="4"/>
      <c r="G922" s="4"/>
      <c r="H922" s="4"/>
      <c r="I922" s="4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5"/>
      <c r="C923" s="4"/>
      <c r="D923" s="4"/>
      <c r="E923" s="4"/>
      <c r="F923" s="4"/>
      <c r="G923" s="4"/>
      <c r="H923" s="4"/>
      <c r="I923" s="4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5"/>
      <c r="C924" s="4"/>
      <c r="D924" s="4"/>
      <c r="E924" s="4"/>
      <c r="F924" s="4"/>
      <c r="G924" s="4"/>
      <c r="H924" s="4"/>
      <c r="I924" s="4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5"/>
      <c r="C925" s="4"/>
      <c r="D925" s="4"/>
      <c r="E925" s="4"/>
      <c r="F925" s="4"/>
      <c r="G925" s="4"/>
      <c r="H925" s="4"/>
      <c r="I925" s="4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5"/>
      <c r="C926" s="4"/>
      <c r="D926" s="4"/>
      <c r="E926" s="4"/>
      <c r="F926" s="4"/>
      <c r="G926" s="4"/>
      <c r="H926" s="4"/>
      <c r="I926" s="4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5"/>
      <c r="C927" s="4"/>
      <c r="D927" s="4"/>
      <c r="E927" s="4"/>
      <c r="F927" s="4"/>
      <c r="G927" s="4"/>
      <c r="H927" s="4"/>
      <c r="I927" s="4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5"/>
      <c r="C928" s="4"/>
      <c r="D928" s="4"/>
      <c r="E928" s="4"/>
      <c r="F928" s="4"/>
      <c r="G928" s="4"/>
      <c r="H928" s="4"/>
      <c r="I928" s="4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5"/>
      <c r="C929" s="4"/>
      <c r="D929" s="4"/>
      <c r="E929" s="4"/>
      <c r="F929" s="4"/>
      <c r="G929" s="4"/>
      <c r="H929" s="4"/>
      <c r="I929" s="4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5"/>
      <c r="C930" s="4"/>
      <c r="D930" s="4"/>
      <c r="E930" s="4"/>
      <c r="F930" s="4"/>
      <c r="G930" s="4"/>
      <c r="H930" s="4"/>
      <c r="I930" s="4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5"/>
      <c r="C931" s="4"/>
      <c r="D931" s="4"/>
      <c r="E931" s="4"/>
      <c r="F931" s="4"/>
      <c r="G931" s="4"/>
      <c r="H931" s="4"/>
      <c r="I931" s="4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5"/>
      <c r="C932" s="4"/>
      <c r="D932" s="4"/>
      <c r="E932" s="4"/>
      <c r="F932" s="4"/>
      <c r="G932" s="4"/>
      <c r="H932" s="4"/>
      <c r="I932" s="4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5"/>
      <c r="C933" s="4"/>
      <c r="D933" s="4"/>
      <c r="E933" s="4"/>
      <c r="F933" s="4"/>
      <c r="G933" s="4"/>
      <c r="H933" s="4"/>
      <c r="I933" s="4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5"/>
      <c r="C934" s="4"/>
      <c r="D934" s="4"/>
      <c r="E934" s="4"/>
      <c r="F934" s="4"/>
      <c r="G934" s="4"/>
      <c r="H934" s="4"/>
      <c r="I934" s="4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5"/>
      <c r="C935" s="4"/>
      <c r="D935" s="4"/>
      <c r="E935" s="4"/>
      <c r="F935" s="4"/>
      <c r="G935" s="4"/>
      <c r="H935" s="4"/>
      <c r="I935" s="4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5"/>
      <c r="C936" s="4"/>
      <c r="D936" s="4"/>
      <c r="E936" s="4"/>
      <c r="F936" s="4"/>
      <c r="G936" s="4"/>
      <c r="H936" s="4"/>
      <c r="I936" s="4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5"/>
      <c r="C937" s="4"/>
      <c r="D937" s="4"/>
      <c r="E937" s="4"/>
      <c r="F937" s="4"/>
      <c r="G937" s="4"/>
      <c r="H937" s="4"/>
      <c r="I937" s="4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5"/>
      <c r="C938" s="4"/>
      <c r="D938" s="4"/>
      <c r="E938" s="4"/>
      <c r="F938" s="4"/>
      <c r="G938" s="4"/>
      <c r="H938" s="4"/>
      <c r="I938" s="4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5"/>
      <c r="C939" s="4"/>
      <c r="D939" s="4"/>
      <c r="E939" s="4"/>
      <c r="F939" s="4"/>
      <c r="G939" s="4"/>
      <c r="H939" s="4"/>
      <c r="I939" s="4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5"/>
      <c r="C940" s="4"/>
      <c r="D940" s="4"/>
      <c r="E940" s="4"/>
      <c r="F940" s="4"/>
      <c r="G940" s="4"/>
      <c r="H940" s="4"/>
      <c r="I940" s="4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5"/>
      <c r="C941" s="4"/>
      <c r="D941" s="4"/>
      <c r="E941" s="4"/>
      <c r="F941" s="4"/>
      <c r="G941" s="4"/>
      <c r="H941" s="4"/>
      <c r="I941" s="4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5"/>
      <c r="C942" s="4"/>
      <c r="D942" s="4"/>
      <c r="E942" s="4"/>
      <c r="F942" s="4"/>
      <c r="G942" s="4"/>
      <c r="H942" s="4"/>
      <c r="I942" s="4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5"/>
      <c r="C943" s="4"/>
      <c r="D943" s="4"/>
      <c r="E943" s="4"/>
      <c r="F943" s="4"/>
      <c r="G943" s="4"/>
      <c r="H943" s="4"/>
      <c r="I943" s="4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5"/>
      <c r="C944" s="4"/>
      <c r="D944" s="4"/>
      <c r="E944" s="4"/>
      <c r="F944" s="4"/>
      <c r="G944" s="4"/>
      <c r="H944" s="4"/>
      <c r="I944" s="4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5"/>
      <c r="C945" s="4"/>
      <c r="D945" s="4"/>
      <c r="E945" s="4"/>
      <c r="F945" s="4"/>
      <c r="G945" s="4"/>
      <c r="H945" s="4"/>
      <c r="I945" s="4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5"/>
      <c r="C946" s="4"/>
      <c r="D946" s="4"/>
      <c r="E946" s="4"/>
      <c r="F946" s="4"/>
      <c r="G946" s="4"/>
      <c r="H946" s="4"/>
      <c r="I946" s="4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5"/>
      <c r="C947" s="4"/>
      <c r="D947" s="4"/>
      <c r="E947" s="4"/>
      <c r="F947" s="4"/>
      <c r="G947" s="4"/>
      <c r="H947" s="4"/>
      <c r="I947" s="4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5"/>
      <c r="C948" s="4"/>
      <c r="D948" s="4"/>
      <c r="E948" s="4"/>
      <c r="F948" s="4"/>
      <c r="G948" s="4"/>
      <c r="H948" s="4"/>
      <c r="I948" s="4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5"/>
      <c r="C949" s="4"/>
      <c r="D949" s="4"/>
      <c r="E949" s="4"/>
      <c r="F949" s="4"/>
      <c r="G949" s="4"/>
      <c r="H949" s="4"/>
      <c r="I949" s="4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5"/>
      <c r="C950" s="4"/>
      <c r="D950" s="4"/>
      <c r="E950" s="4"/>
      <c r="F950" s="4"/>
      <c r="G950" s="4"/>
      <c r="H950" s="4"/>
      <c r="I950" s="4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5"/>
      <c r="C951" s="4"/>
      <c r="D951" s="4"/>
      <c r="E951" s="4"/>
      <c r="F951" s="4"/>
      <c r="G951" s="4"/>
      <c r="H951" s="4"/>
      <c r="I951" s="4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5"/>
      <c r="C952" s="4"/>
      <c r="D952" s="4"/>
      <c r="E952" s="4"/>
      <c r="F952" s="4"/>
      <c r="G952" s="4"/>
      <c r="H952" s="4"/>
      <c r="I952" s="4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5"/>
      <c r="C953" s="4"/>
      <c r="D953" s="4"/>
      <c r="E953" s="4"/>
      <c r="F953" s="4"/>
      <c r="G953" s="4"/>
      <c r="H953" s="4"/>
      <c r="I953" s="4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5"/>
      <c r="C954" s="4"/>
      <c r="D954" s="4"/>
      <c r="E954" s="4"/>
      <c r="F954" s="4"/>
      <c r="G954" s="4"/>
      <c r="H954" s="4"/>
      <c r="I954" s="4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5"/>
      <c r="C955" s="4"/>
      <c r="D955" s="4"/>
      <c r="E955" s="4"/>
      <c r="F955" s="4"/>
      <c r="G955" s="4"/>
      <c r="H955" s="4"/>
      <c r="I955" s="4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5"/>
      <c r="C956" s="4"/>
      <c r="D956" s="4"/>
      <c r="E956" s="4"/>
      <c r="F956" s="4"/>
      <c r="G956" s="4"/>
      <c r="H956" s="4"/>
      <c r="I956" s="4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5"/>
      <c r="C957" s="4"/>
      <c r="D957" s="4"/>
      <c r="E957" s="4"/>
      <c r="F957" s="4"/>
      <c r="G957" s="4"/>
      <c r="H957" s="4"/>
      <c r="I957" s="4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5"/>
      <c r="C958" s="4"/>
      <c r="D958" s="4"/>
      <c r="E958" s="4"/>
      <c r="F958" s="4"/>
      <c r="G958" s="4"/>
      <c r="H958" s="4"/>
      <c r="I958" s="4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5"/>
      <c r="C959" s="4"/>
      <c r="D959" s="4"/>
      <c r="E959" s="4"/>
      <c r="F959" s="4"/>
      <c r="G959" s="4"/>
      <c r="H959" s="4"/>
      <c r="I959" s="4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5"/>
      <c r="C960" s="4"/>
      <c r="D960" s="4"/>
      <c r="E960" s="4"/>
      <c r="F960" s="4"/>
      <c r="G960" s="4"/>
      <c r="H960" s="4"/>
      <c r="I960" s="4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5"/>
      <c r="C961" s="4"/>
      <c r="D961" s="4"/>
      <c r="E961" s="4"/>
      <c r="F961" s="4"/>
      <c r="G961" s="4"/>
      <c r="H961" s="4"/>
      <c r="I961" s="4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5"/>
      <c r="C962" s="4"/>
      <c r="D962" s="4"/>
      <c r="E962" s="4"/>
      <c r="F962" s="4"/>
      <c r="G962" s="4"/>
      <c r="H962" s="4"/>
      <c r="I962" s="4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5"/>
      <c r="C963" s="4"/>
      <c r="D963" s="4"/>
      <c r="E963" s="4"/>
      <c r="F963" s="4"/>
      <c r="G963" s="4"/>
      <c r="H963" s="4"/>
      <c r="I963" s="4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5"/>
      <c r="C964" s="4"/>
      <c r="D964" s="4"/>
      <c r="E964" s="4"/>
      <c r="F964" s="4"/>
      <c r="G964" s="4"/>
      <c r="H964" s="4"/>
      <c r="I964" s="4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5"/>
      <c r="C965" s="4"/>
      <c r="D965" s="4"/>
      <c r="E965" s="4"/>
      <c r="F965" s="4"/>
      <c r="G965" s="4"/>
      <c r="H965" s="4"/>
      <c r="I965" s="4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5"/>
      <c r="C966" s="4"/>
      <c r="D966" s="4"/>
      <c r="E966" s="4"/>
      <c r="F966" s="4"/>
      <c r="G966" s="4"/>
      <c r="H966" s="4"/>
      <c r="I966" s="4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5"/>
      <c r="C967" s="4"/>
      <c r="D967" s="4"/>
      <c r="E967" s="4"/>
      <c r="F967" s="4"/>
      <c r="G967" s="4"/>
      <c r="H967" s="4"/>
      <c r="I967" s="4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5"/>
      <c r="C968" s="4"/>
      <c r="D968" s="4"/>
      <c r="E968" s="4"/>
      <c r="F968" s="4"/>
      <c r="G968" s="4"/>
      <c r="H968" s="4"/>
      <c r="I968" s="4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5"/>
      <c r="C969" s="4"/>
      <c r="D969" s="4"/>
      <c r="E969" s="4"/>
      <c r="F969" s="4"/>
      <c r="G969" s="4"/>
      <c r="H969" s="4"/>
      <c r="I969" s="4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5"/>
      <c r="C970" s="4"/>
      <c r="D970" s="4"/>
      <c r="E970" s="4"/>
      <c r="F970" s="4"/>
      <c r="G970" s="4"/>
      <c r="H970" s="4"/>
      <c r="I970" s="4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5"/>
      <c r="C971" s="4"/>
      <c r="D971" s="4"/>
      <c r="E971" s="4"/>
      <c r="F971" s="4"/>
      <c r="G971" s="4"/>
      <c r="H971" s="4"/>
      <c r="I971" s="4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5"/>
      <c r="C972" s="4"/>
      <c r="D972" s="4"/>
      <c r="E972" s="4"/>
      <c r="F972" s="4"/>
      <c r="G972" s="4"/>
      <c r="H972" s="4"/>
      <c r="I972" s="4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5"/>
      <c r="C973" s="4"/>
      <c r="D973" s="4"/>
      <c r="E973" s="4"/>
      <c r="F973" s="4"/>
      <c r="G973" s="4"/>
      <c r="H973" s="4"/>
      <c r="I973" s="4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5"/>
      <c r="C974" s="4"/>
      <c r="D974" s="4"/>
      <c r="E974" s="4"/>
      <c r="F974" s="4"/>
      <c r="G974" s="4"/>
      <c r="H974" s="4"/>
      <c r="I974" s="4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5"/>
      <c r="C975" s="4"/>
      <c r="D975" s="4"/>
      <c r="E975" s="4"/>
      <c r="F975" s="4"/>
      <c r="G975" s="4"/>
      <c r="H975" s="4"/>
      <c r="I975" s="4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5"/>
      <c r="C976" s="4"/>
      <c r="D976" s="4"/>
      <c r="E976" s="4"/>
      <c r="F976" s="4"/>
      <c r="G976" s="4"/>
      <c r="H976" s="4"/>
      <c r="I976" s="4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5"/>
      <c r="C977" s="4"/>
      <c r="D977" s="4"/>
      <c r="E977" s="4"/>
      <c r="F977" s="4"/>
      <c r="G977" s="4"/>
      <c r="H977" s="4"/>
      <c r="I977" s="4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5"/>
      <c r="C978" s="4"/>
      <c r="D978" s="4"/>
      <c r="E978" s="4"/>
      <c r="F978" s="4"/>
      <c r="G978" s="4"/>
      <c r="H978" s="4"/>
      <c r="I978" s="4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5"/>
      <c r="C979" s="4"/>
      <c r="D979" s="4"/>
      <c r="E979" s="4"/>
      <c r="F979" s="4"/>
      <c r="G979" s="4"/>
      <c r="H979" s="4"/>
      <c r="I979" s="4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5"/>
      <c r="C980" s="4"/>
      <c r="D980" s="4"/>
      <c r="E980" s="4"/>
      <c r="F980" s="4"/>
      <c r="G980" s="4"/>
      <c r="H980" s="4"/>
      <c r="I980" s="4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5"/>
      <c r="C981" s="4"/>
      <c r="D981" s="4"/>
      <c r="E981" s="4"/>
      <c r="F981" s="4"/>
      <c r="G981" s="4"/>
      <c r="H981" s="4"/>
      <c r="I981" s="4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5"/>
      <c r="C982" s="4"/>
      <c r="D982" s="4"/>
      <c r="E982" s="4"/>
      <c r="F982" s="4"/>
      <c r="G982" s="4"/>
      <c r="H982" s="4"/>
      <c r="I982" s="4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5"/>
      <c r="C983" s="4"/>
      <c r="D983" s="4"/>
      <c r="E983" s="4"/>
      <c r="F983" s="4"/>
      <c r="G983" s="4"/>
      <c r="H983" s="4"/>
      <c r="I983" s="4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5"/>
      <c r="C984" s="4"/>
      <c r="D984" s="4"/>
      <c r="E984" s="4"/>
      <c r="F984" s="4"/>
      <c r="G984" s="4"/>
      <c r="H984" s="4"/>
      <c r="I984" s="4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5"/>
      <c r="C985" s="4"/>
      <c r="D985" s="4"/>
      <c r="E985" s="4"/>
      <c r="F985" s="4"/>
      <c r="G985" s="4"/>
      <c r="H985" s="4"/>
      <c r="I985" s="4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5"/>
      <c r="C986" s="4"/>
      <c r="D986" s="4"/>
      <c r="E986" s="4"/>
      <c r="F986" s="4"/>
      <c r="G986" s="4"/>
      <c r="H986" s="4"/>
      <c r="I986" s="4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5"/>
      <c r="C987" s="4"/>
      <c r="D987" s="4"/>
      <c r="E987" s="4"/>
      <c r="F987" s="4"/>
      <c r="G987" s="4"/>
      <c r="H987" s="4"/>
      <c r="I987" s="4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5"/>
      <c r="C988" s="4"/>
      <c r="D988" s="4"/>
      <c r="E988" s="4"/>
      <c r="F988" s="4"/>
      <c r="G988" s="4"/>
      <c r="H988" s="4"/>
      <c r="I988" s="4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5"/>
      <c r="C989" s="4"/>
      <c r="D989" s="4"/>
      <c r="E989" s="4"/>
      <c r="F989" s="4"/>
      <c r="G989" s="4"/>
      <c r="H989" s="4"/>
      <c r="I989" s="4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5"/>
      <c r="C990" s="4"/>
      <c r="D990" s="4"/>
      <c r="E990" s="4"/>
      <c r="F990" s="4"/>
      <c r="G990" s="4"/>
      <c r="H990" s="4"/>
      <c r="I990" s="4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5"/>
      <c r="C991" s="4"/>
      <c r="D991" s="4"/>
      <c r="E991" s="4"/>
      <c r="F991" s="4"/>
      <c r="G991" s="4"/>
      <c r="H991" s="4"/>
      <c r="I991" s="4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5"/>
      <c r="C992" s="4"/>
      <c r="D992" s="4"/>
      <c r="E992" s="4"/>
      <c r="F992" s="4"/>
      <c r="G992" s="4"/>
      <c r="H992" s="4"/>
      <c r="I992" s="4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5"/>
      <c r="C993" s="4"/>
      <c r="D993" s="4"/>
      <c r="E993" s="4"/>
      <c r="F993" s="4"/>
      <c r="G993" s="4"/>
      <c r="H993" s="4"/>
      <c r="I993" s="4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5"/>
      <c r="C994" s="4"/>
      <c r="D994" s="4"/>
      <c r="E994" s="4"/>
      <c r="F994" s="4"/>
      <c r="G994" s="4"/>
      <c r="H994" s="4"/>
      <c r="I994" s="4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5"/>
      <c r="C995" s="4"/>
      <c r="D995" s="4"/>
      <c r="E995" s="4"/>
      <c r="F995" s="4"/>
      <c r="G995" s="4"/>
      <c r="H995" s="4"/>
      <c r="I995" s="4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5"/>
      <c r="C996" s="4"/>
      <c r="D996" s="4"/>
      <c r="E996" s="4"/>
      <c r="F996" s="4"/>
      <c r="G996" s="4"/>
      <c r="H996" s="4"/>
      <c r="I996" s="4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5"/>
      <c r="C997" s="4"/>
      <c r="D997" s="4"/>
      <c r="E997" s="4"/>
      <c r="F997" s="4"/>
      <c r="G997" s="4"/>
      <c r="H997" s="4"/>
      <c r="I997" s="4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5"/>
      <c r="C998" s="4"/>
      <c r="D998" s="4"/>
      <c r="E998" s="4"/>
      <c r="F998" s="4"/>
      <c r="G998" s="4"/>
      <c r="H998" s="4"/>
      <c r="I998" s="4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5"/>
      <c r="C999" s="4"/>
      <c r="D999" s="4"/>
      <c r="E999" s="4"/>
      <c r="F999" s="4"/>
      <c r="G999" s="4"/>
      <c r="H999" s="4"/>
      <c r="I999" s="4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5"/>
      <c r="C1000" s="4"/>
      <c r="D1000" s="4"/>
      <c r="E1000" s="4"/>
      <c r="F1000" s="4"/>
      <c r="G1000" s="4"/>
      <c r="H1000" s="4"/>
      <c r="I1000" s="4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45">
    <mergeCell ref="B2:I2"/>
    <mergeCell ref="B4:I4"/>
    <mergeCell ref="B5:E5"/>
    <mergeCell ref="F5:I5"/>
    <mergeCell ref="B6:E6"/>
    <mergeCell ref="F6:G6"/>
    <mergeCell ref="H6:I6"/>
    <mergeCell ref="B8:I8"/>
    <mergeCell ref="C9:G9"/>
    <mergeCell ref="H9:I9"/>
    <mergeCell ref="C10:G10"/>
    <mergeCell ref="H10:I10"/>
    <mergeCell ref="C11:G11"/>
    <mergeCell ref="H11:I11"/>
    <mergeCell ref="D16:E16"/>
    <mergeCell ref="F16:I16"/>
    <mergeCell ref="C12:G12"/>
    <mergeCell ref="H12:I12"/>
    <mergeCell ref="B14:I14"/>
    <mergeCell ref="B15:C15"/>
    <mergeCell ref="D15:E15"/>
    <mergeCell ref="F15:I15"/>
    <mergeCell ref="B16:C16"/>
    <mergeCell ref="B18:I18"/>
    <mergeCell ref="B20:I20"/>
    <mergeCell ref="B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B28:I28"/>
    <mergeCell ref="C30:H30"/>
    <mergeCell ref="C31:H31"/>
    <mergeCell ref="C32:H32"/>
    <mergeCell ref="C33:H33"/>
    <mergeCell ref="C34:H34"/>
    <mergeCell ref="C35:H35"/>
    <mergeCell ref="C36:H36"/>
    <mergeCell ref="B88:I88"/>
    <mergeCell ref="C89:G89"/>
    <mergeCell ref="C90:G90"/>
    <mergeCell ref="C91:G91"/>
    <mergeCell ref="C92:G92"/>
    <mergeCell ref="C93:G93"/>
    <mergeCell ref="C94:G94"/>
    <mergeCell ref="C95:G95"/>
    <mergeCell ref="B96:G96"/>
    <mergeCell ref="B98:I98"/>
    <mergeCell ref="C99:G99"/>
    <mergeCell ref="C100:G100"/>
    <mergeCell ref="B101:G101"/>
    <mergeCell ref="B103:I103"/>
    <mergeCell ref="C104:H104"/>
    <mergeCell ref="C105:H105"/>
    <mergeCell ref="C106:H106"/>
    <mergeCell ref="B107:H107"/>
    <mergeCell ref="B109:I109"/>
    <mergeCell ref="C111:H111"/>
    <mergeCell ref="C112:H112"/>
    <mergeCell ref="C113:H113"/>
    <mergeCell ref="C114:H114"/>
    <mergeCell ref="C115:H115"/>
    <mergeCell ref="B116:H116"/>
    <mergeCell ref="B118:I118"/>
    <mergeCell ref="C120:G120"/>
    <mergeCell ref="C121:G121"/>
    <mergeCell ref="C129:G129"/>
    <mergeCell ref="C130:G130"/>
    <mergeCell ref="C131:G131"/>
    <mergeCell ref="B132:G132"/>
    <mergeCell ref="B134:I134"/>
    <mergeCell ref="B136:H136"/>
    <mergeCell ref="C137:H137"/>
    <mergeCell ref="C138:H138"/>
    <mergeCell ref="C139:H139"/>
    <mergeCell ref="C140:H140"/>
    <mergeCell ref="C141:H141"/>
    <mergeCell ref="B142:H142"/>
    <mergeCell ref="C143:H143"/>
    <mergeCell ref="B144:H144"/>
    <mergeCell ref="C156:H156"/>
    <mergeCell ref="C157:H157"/>
    <mergeCell ref="C158:H158"/>
    <mergeCell ref="B146:I146"/>
    <mergeCell ref="B148:D148"/>
    <mergeCell ref="C149:D149"/>
    <mergeCell ref="B150:H150"/>
    <mergeCell ref="B152:I152"/>
    <mergeCell ref="B154:I154"/>
    <mergeCell ref="B155:H155"/>
    <mergeCell ref="B37:H37"/>
    <mergeCell ref="B39:I39"/>
    <mergeCell ref="B41:I41"/>
    <mergeCell ref="C42:G42"/>
    <mergeCell ref="C43:G43"/>
    <mergeCell ref="C44:G44"/>
    <mergeCell ref="B45:G45"/>
    <mergeCell ref="B47:I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B57:G57"/>
    <mergeCell ref="B59:I59"/>
    <mergeCell ref="C60:H60"/>
    <mergeCell ref="C61:H61"/>
    <mergeCell ref="C62:H62"/>
    <mergeCell ref="C63:H63"/>
    <mergeCell ref="C64:H64"/>
    <mergeCell ref="C65:H65"/>
    <mergeCell ref="B66:H66"/>
    <mergeCell ref="B68:I68"/>
    <mergeCell ref="C69:H69"/>
    <mergeCell ref="C70:H70"/>
    <mergeCell ref="C71:H71"/>
    <mergeCell ref="C72:H72"/>
    <mergeCell ref="B73:H73"/>
    <mergeCell ref="B75:I75"/>
    <mergeCell ref="C77:G77"/>
    <mergeCell ref="C78:G78"/>
    <mergeCell ref="C79:G79"/>
    <mergeCell ref="C80:G80"/>
    <mergeCell ref="C81:G81"/>
    <mergeCell ref="C82:G82"/>
    <mergeCell ref="C83:G83"/>
    <mergeCell ref="B84:G84"/>
    <mergeCell ref="B86:I86"/>
    <mergeCell ref="C122:G122"/>
    <mergeCell ref="C123:G123"/>
    <mergeCell ref="C124:G124"/>
    <mergeCell ref="C125:G125"/>
    <mergeCell ref="C126:G126"/>
    <mergeCell ref="C127:G127"/>
    <mergeCell ref="C128:G128"/>
  </mergeCells>
  <printOptions/>
  <pageMargins bottom="0.16" footer="0.0" header="0.0" left="0.18" right="0.16" top="0.27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9.57"/>
    <col customWidth="1" min="3" max="3" width="29.57"/>
    <col customWidth="1" min="4" max="4" width="7.29"/>
    <col customWidth="1" min="5" max="5" width="8.43"/>
    <col customWidth="1" min="6" max="6" width="10.14"/>
    <col customWidth="1" min="7" max="7" width="9.86"/>
    <col customWidth="1" min="8" max="8" width="8.57"/>
    <col customWidth="1" min="9" max="9" width="9.14"/>
    <col customWidth="1" min="10" max="26" width="8.71"/>
  </cols>
  <sheetData>
    <row r="1" ht="88.5" customHeight="1">
      <c r="A1" s="1"/>
      <c r="B1" s="2"/>
      <c r="C1" s="2"/>
      <c r="D1" s="2"/>
      <c r="E1" s="111"/>
      <c r="F1" s="112"/>
      <c r="G1" s="112"/>
      <c r="H1" s="1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1"/>
      <c r="B2" s="114" t="s">
        <v>155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15" t="s">
        <v>156</v>
      </c>
      <c r="C3" s="116"/>
      <c r="D3" s="116"/>
      <c r="E3" s="116"/>
      <c r="F3" s="116"/>
      <c r="G3" s="116"/>
      <c r="H3" s="1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8.75" customHeight="1">
      <c r="A4" s="118"/>
      <c r="B4" s="119" t="s">
        <v>157</v>
      </c>
      <c r="C4" s="119" t="s">
        <v>158</v>
      </c>
      <c r="D4" s="119" t="s">
        <v>159</v>
      </c>
      <c r="E4" s="120" t="s">
        <v>160</v>
      </c>
      <c r="F4" s="121" t="s">
        <v>161</v>
      </c>
      <c r="G4" s="121" t="s">
        <v>162</v>
      </c>
      <c r="H4" s="122" t="s">
        <v>163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ht="13.5" customHeight="1">
      <c r="A5" s="1"/>
      <c r="B5" s="61">
        <v>1.0</v>
      </c>
      <c r="C5" s="123" t="s">
        <v>164</v>
      </c>
      <c r="D5" s="61">
        <v>2.0</v>
      </c>
      <c r="E5" s="124">
        <v>91.5</v>
      </c>
      <c r="F5" s="125">
        <f>Consolidado!H16</f>
        <v>10</v>
      </c>
      <c r="G5" s="125">
        <f>'VIG DIURNO 12 X 36'!H12</f>
        <v>12</v>
      </c>
      <c r="H5" s="126">
        <f t="shared" ref="H5:H12" si="1">(D5*E5*$F$5)</f>
        <v>1830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61">
        <v>2.0</v>
      </c>
      <c r="C6" s="127" t="s">
        <v>165</v>
      </c>
      <c r="D6" s="61">
        <v>2.0</v>
      </c>
      <c r="E6" s="128">
        <v>22.64</v>
      </c>
      <c r="F6" s="129"/>
      <c r="G6" s="129"/>
      <c r="H6" s="126">
        <f t="shared" si="1"/>
        <v>452.8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61">
        <v>3.0</v>
      </c>
      <c r="C7" s="123" t="s">
        <v>166</v>
      </c>
      <c r="D7" s="61">
        <v>2.0</v>
      </c>
      <c r="E7" s="130">
        <v>111.13</v>
      </c>
      <c r="F7" s="129"/>
      <c r="G7" s="129"/>
      <c r="H7" s="126">
        <f t="shared" si="1"/>
        <v>2222.6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61">
        <v>4.0</v>
      </c>
      <c r="C8" s="123" t="s">
        <v>167</v>
      </c>
      <c r="D8" s="61">
        <v>2.0</v>
      </c>
      <c r="E8" s="128">
        <v>77.59</v>
      </c>
      <c r="F8" s="129"/>
      <c r="G8" s="129"/>
      <c r="H8" s="126">
        <f t="shared" si="1"/>
        <v>1551.8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61">
        <v>5.0</v>
      </c>
      <c r="C9" s="123" t="s">
        <v>168</v>
      </c>
      <c r="D9" s="61">
        <v>2.0</v>
      </c>
      <c r="E9" s="128">
        <v>9.29</v>
      </c>
      <c r="F9" s="129"/>
      <c r="G9" s="129"/>
      <c r="H9" s="126">
        <f t="shared" si="1"/>
        <v>185.8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61">
        <v>6.0</v>
      </c>
      <c r="C10" s="123" t="s">
        <v>169</v>
      </c>
      <c r="D10" s="61">
        <v>1.0</v>
      </c>
      <c r="E10" s="128">
        <v>87.93</v>
      </c>
      <c r="F10" s="129"/>
      <c r="G10" s="129"/>
      <c r="H10" s="126">
        <f t="shared" si="1"/>
        <v>879.3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61">
        <v>7.0</v>
      </c>
      <c r="C11" s="123" t="s">
        <v>170</v>
      </c>
      <c r="D11" s="61">
        <v>1.0</v>
      </c>
      <c r="E11" s="128">
        <v>39.9</v>
      </c>
      <c r="F11" s="129"/>
      <c r="G11" s="129"/>
      <c r="H11" s="126">
        <f t="shared" si="1"/>
        <v>399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61">
        <v>8.0</v>
      </c>
      <c r="C12" s="123" t="s">
        <v>171</v>
      </c>
      <c r="D12" s="61">
        <v>1.0</v>
      </c>
      <c r="E12" s="128">
        <v>5.57</v>
      </c>
      <c r="F12" s="131"/>
      <c r="G12" s="131"/>
      <c r="H12" s="126">
        <f t="shared" si="1"/>
        <v>55.7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32"/>
      <c r="C13" s="132" t="s">
        <v>56</v>
      </c>
      <c r="D13" s="132"/>
      <c r="E13" s="133"/>
      <c r="F13" s="134"/>
      <c r="G13" s="134"/>
      <c r="H13" s="135">
        <f>SUM(H5:H12)</f>
        <v>7577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36"/>
      <c r="C14" s="137" t="s">
        <v>172</v>
      </c>
      <c r="D14" s="37"/>
      <c r="E14" s="138"/>
      <c r="F14" s="139"/>
      <c r="G14" s="139"/>
      <c r="H14" s="140">
        <f>H13/G5</f>
        <v>631.4166667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36"/>
      <c r="C15" s="137" t="s">
        <v>173</v>
      </c>
      <c r="D15" s="37"/>
      <c r="E15" s="138"/>
      <c r="F15" s="139"/>
      <c r="G15" s="139"/>
      <c r="H15" s="140">
        <f>H14/F5</f>
        <v>63.14166667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4"/>
      <c r="C16" s="4"/>
      <c r="D16" s="4"/>
      <c r="E16" s="4"/>
      <c r="F16" s="141"/>
      <c r="G16" s="141"/>
      <c r="H16" s="14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43" t="s">
        <v>174</v>
      </c>
      <c r="C17" s="116"/>
      <c r="D17" s="116"/>
      <c r="E17" s="116"/>
      <c r="F17" s="116"/>
      <c r="G17" s="116"/>
      <c r="H17" s="14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8.25" customHeight="1">
      <c r="A18" s="1"/>
      <c r="B18" s="119" t="s">
        <v>157</v>
      </c>
      <c r="C18" s="120" t="s">
        <v>158</v>
      </c>
      <c r="D18" s="121" t="s">
        <v>175</v>
      </c>
      <c r="E18" s="122" t="s">
        <v>160</v>
      </c>
      <c r="F18" s="122" t="s">
        <v>176</v>
      </c>
      <c r="G18" s="122" t="s">
        <v>162</v>
      </c>
      <c r="H18" s="122" t="s">
        <v>177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61" t="s">
        <v>178</v>
      </c>
      <c r="C19" s="123" t="s">
        <v>179</v>
      </c>
      <c r="D19" s="145">
        <v>1.0</v>
      </c>
      <c r="E19" s="146">
        <v>8.34</v>
      </c>
      <c r="F19" s="125">
        <f>Consolidado!E7</f>
        <v>5</v>
      </c>
      <c r="G19" s="125">
        <f>G5</f>
        <v>12</v>
      </c>
      <c r="H19" s="126">
        <f t="shared" ref="H19:H22" si="2">D19*E19*$F$19</f>
        <v>41.7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61" t="s">
        <v>180</v>
      </c>
      <c r="C20" s="123" t="s">
        <v>181</v>
      </c>
      <c r="D20" s="145">
        <v>1.0</v>
      </c>
      <c r="E20" s="147">
        <v>132.69</v>
      </c>
      <c r="F20" s="129"/>
      <c r="G20" s="129"/>
      <c r="H20" s="126">
        <f t="shared" si="2"/>
        <v>663.45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61" t="s">
        <v>182</v>
      </c>
      <c r="C21" s="123" t="s">
        <v>183</v>
      </c>
      <c r="D21" s="145">
        <v>1.0</v>
      </c>
      <c r="E21" s="147">
        <v>72.63</v>
      </c>
      <c r="F21" s="129"/>
      <c r="G21" s="129"/>
      <c r="H21" s="126">
        <f t="shared" si="2"/>
        <v>363.15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61" t="s">
        <v>184</v>
      </c>
      <c r="C22" s="123" t="s">
        <v>185</v>
      </c>
      <c r="D22" s="145">
        <v>2.0</v>
      </c>
      <c r="E22" s="148">
        <v>10.88</v>
      </c>
      <c r="F22" s="131"/>
      <c r="G22" s="131"/>
      <c r="H22" s="126">
        <f t="shared" si="2"/>
        <v>108.8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49"/>
      <c r="C23" s="149" t="s">
        <v>56</v>
      </c>
      <c r="D23" s="134"/>
      <c r="E23" s="150"/>
      <c r="F23" s="151"/>
      <c r="G23" s="152"/>
      <c r="H23" s="150">
        <f>SUM(H19:H22)</f>
        <v>1177.1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36"/>
      <c r="C24" s="137" t="s">
        <v>172</v>
      </c>
      <c r="D24" s="37"/>
      <c r="E24" s="138"/>
      <c r="F24" s="139"/>
      <c r="G24" s="139"/>
      <c r="H24" s="140">
        <f>H23/G5</f>
        <v>98.09166667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36"/>
      <c r="C25" s="137" t="s">
        <v>173</v>
      </c>
      <c r="D25" s="37"/>
      <c r="E25" s="138"/>
      <c r="F25" s="139"/>
      <c r="G25" s="139"/>
      <c r="H25" s="140">
        <f>H24/F5</f>
        <v>9.809166667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4"/>
      <c r="C26" s="4"/>
      <c r="D26" s="4"/>
      <c r="E26" s="4"/>
      <c r="F26" s="141"/>
      <c r="G26" s="141"/>
      <c r="H26" s="14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43" t="s">
        <v>186</v>
      </c>
      <c r="C27" s="116"/>
      <c r="D27" s="116"/>
      <c r="E27" s="116"/>
      <c r="F27" s="116"/>
      <c r="G27" s="116"/>
      <c r="H27" s="14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41.25" customHeight="1">
      <c r="A28" s="153"/>
      <c r="B28" s="119" t="s">
        <v>157</v>
      </c>
      <c r="C28" s="120" t="s">
        <v>158</v>
      </c>
      <c r="D28" s="121" t="s">
        <v>175</v>
      </c>
      <c r="E28" s="122" t="s">
        <v>160</v>
      </c>
      <c r="F28" s="120" t="s">
        <v>187</v>
      </c>
      <c r="G28" s="120" t="s">
        <v>188</v>
      </c>
      <c r="H28" s="122" t="s">
        <v>177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ht="13.5" customHeight="1">
      <c r="A29" s="1"/>
      <c r="B29" s="61" t="s">
        <v>189</v>
      </c>
      <c r="C29" s="154" t="s">
        <v>190</v>
      </c>
      <c r="D29" s="145">
        <v>4.0</v>
      </c>
      <c r="E29" s="146">
        <v>860.0</v>
      </c>
      <c r="F29" s="101">
        <v>60.0</v>
      </c>
      <c r="G29" s="155">
        <v>0.2</v>
      </c>
      <c r="H29" s="126">
        <f t="shared" ref="H29:H31" si="3">(D29*E29)*G29</f>
        <v>688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61" t="s">
        <v>191</v>
      </c>
      <c r="C30" s="123" t="s">
        <v>192</v>
      </c>
      <c r="D30" s="156">
        <v>1.0</v>
      </c>
      <c r="E30" s="147">
        <v>745.0</v>
      </c>
      <c r="F30" s="101">
        <v>120.0</v>
      </c>
      <c r="G30" s="155">
        <v>0.1</v>
      </c>
      <c r="H30" s="126">
        <f t="shared" si="3"/>
        <v>74.5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61" t="s">
        <v>191</v>
      </c>
      <c r="C31" s="123" t="s">
        <v>193</v>
      </c>
      <c r="D31" s="145">
        <v>25.0</v>
      </c>
      <c r="E31" s="157">
        <v>19.67</v>
      </c>
      <c r="F31" s="101">
        <v>120.0</v>
      </c>
      <c r="G31" s="155">
        <v>0.1</v>
      </c>
      <c r="H31" s="126">
        <f t="shared" si="3"/>
        <v>49.175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49"/>
      <c r="C32" s="149" t="s">
        <v>56</v>
      </c>
      <c r="D32" s="134"/>
      <c r="E32" s="150"/>
      <c r="F32" s="151"/>
      <c r="G32" s="152"/>
      <c r="H32" s="150">
        <f>SUM(H29:H31)</f>
        <v>811.675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36"/>
      <c r="C33" s="137" t="s">
        <v>172</v>
      </c>
      <c r="D33" s="37"/>
      <c r="E33" s="138"/>
      <c r="F33" s="139"/>
      <c r="G33" s="139"/>
      <c r="H33" s="140">
        <f>H32/G5</f>
        <v>67.63958333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36"/>
      <c r="C34" s="137" t="s">
        <v>173</v>
      </c>
      <c r="D34" s="37"/>
      <c r="E34" s="138"/>
      <c r="F34" s="139"/>
      <c r="G34" s="139"/>
      <c r="H34" s="140">
        <f>H33/F5</f>
        <v>6.763958333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58" t="s">
        <v>194</v>
      </c>
      <c r="C35" s="159"/>
      <c r="D35" s="159"/>
      <c r="E35" s="159"/>
      <c r="F35" s="159"/>
      <c r="G35" s="159"/>
      <c r="H35" s="16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61" t="s">
        <v>195</v>
      </c>
      <c r="C36" s="103"/>
      <c r="D36" s="103"/>
      <c r="E36" s="103"/>
      <c r="F36" s="103"/>
      <c r="G36" s="103"/>
      <c r="H36" s="10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62"/>
      <c r="H37" s="163"/>
      <c r="I37" s="16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3.75" customHeight="1">
      <c r="A38" s="1"/>
      <c r="B38" s="1"/>
      <c r="C38" s="16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64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6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6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6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12"/>
      <c r="G44" s="112"/>
      <c r="H44" s="1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12"/>
      <c r="G45" s="112"/>
      <c r="H45" s="1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12"/>
      <c r="G46" s="112"/>
      <c r="H46" s="1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12"/>
      <c r="G47" s="112"/>
      <c r="H47" s="1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12"/>
      <c r="G48" s="112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12"/>
      <c r="G49" s="112"/>
      <c r="H49" s="1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12"/>
      <c r="G50" s="112"/>
      <c r="H50" s="1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12"/>
      <c r="G51" s="112"/>
      <c r="H51" s="1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12"/>
      <c r="G52" s="112"/>
      <c r="H52" s="1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12"/>
      <c r="G53" s="112"/>
      <c r="H53" s="1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12"/>
      <c r="G54" s="112"/>
      <c r="H54" s="1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12"/>
      <c r="G55" s="112"/>
      <c r="H55" s="1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12"/>
      <c r="G56" s="112"/>
      <c r="H56" s="1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12"/>
      <c r="G57" s="112"/>
      <c r="H57" s="1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12"/>
      <c r="G58" s="112"/>
      <c r="H58" s="1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12"/>
      <c r="G59" s="112"/>
      <c r="H59" s="1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12"/>
      <c r="G60" s="112"/>
      <c r="H60" s="1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12"/>
      <c r="G61" s="112"/>
      <c r="H61" s="1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12"/>
      <c r="G62" s="112"/>
      <c r="H62" s="1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12"/>
      <c r="G63" s="112"/>
      <c r="H63" s="11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12"/>
      <c r="G64" s="112"/>
      <c r="H64" s="11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12"/>
      <c r="G65" s="112"/>
      <c r="H65" s="11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12"/>
      <c r="G66" s="112"/>
      <c r="H66" s="11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12"/>
      <c r="G67" s="112"/>
      <c r="H67" s="1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12"/>
      <c r="G68" s="112"/>
      <c r="H68" s="11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12"/>
      <c r="G69" s="112"/>
      <c r="H69" s="11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12"/>
      <c r="G70" s="112"/>
      <c r="H70" s="1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12"/>
      <c r="G71" s="112"/>
      <c r="H71" s="11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12"/>
      <c r="G72" s="112"/>
      <c r="H72" s="11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12"/>
      <c r="G73" s="112"/>
      <c r="H73" s="11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12"/>
      <c r="G74" s="112"/>
      <c r="H74" s="11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12"/>
      <c r="G75" s="112"/>
      <c r="H75" s="11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12"/>
      <c r="G76" s="112"/>
      <c r="H76" s="11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12"/>
      <c r="G77" s="112"/>
      <c r="H77" s="11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12"/>
      <c r="G78" s="112"/>
      <c r="H78" s="1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12"/>
      <c r="G79" s="112"/>
      <c r="H79" s="11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12"/>
      <c r="G80" s="112"/>
      <c r="H80" s="11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12"/>
      <c r="G81" s="112"/>
      <c r="H81" s="11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12"/>
      <c r="G82" s="112"/>
      <c r="H82" s="11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12"/>
      <c r="G83" s="112"/>
      <c r="H83" s="11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12"/>
      <c r="G84" s="112"/>
      <c r="H84" s="11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12"/>
      <c r="G85" s="112"/>
      <c r="H85" s="1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12"/>
      <c r="G86" s="112"/>
      <c r="H86" s="11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12"/>
      <c r="G87" s="112"/>
      <c r="H87" s="11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12"/>
      <c r="G88" s="112"/>
      <c r="H88" s="11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12"/>
      <c r="G89" s="112"/>
      <c r="H89" s="11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12"/>
      <c r="G90" s="112"/>
      <c r="H90" s="11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12"/>
      <c r="G91" s="112"/>
      <c r="H91" s="11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12"/>
      <c r="G92" s="112"/>
      <c r="H92" s="11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12"/>
      <c r="G93" s="112"/>
      <c r="H93" s="11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12"/>
      <c r="G94" s="112"/>
      <c r="H94" s="11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12"/>
      <c r="G95" s="112"/>
      <c r="H95" s="11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12"/>
      <c r="G96" s="112"/>
      <c r="H96" s="11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12"/>
      <c r="G97" s="112"/>
      <c r="H97" s="11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12"/>
      <c r="G98" s="112"/>
      <c r="H98" s="11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12"/>
      <c r="G99" s="112"/>
      <c r="H99" s="11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12"/>
      <c r="G100" s="112"/>
      <c r="H100" s="11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12"/>
      <c r="G101" s="112"/>
      <c r="H101" s="11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12"/>
      <c r="G102" s="112"/>
      <c r="H102" s="11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12"/>
      <c r="G103" s="112"/>
      <c r="H103" s="11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12"/>
      <c r="G104" s="112"/>
      <c r="H104" s="11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12"/>
      <c r="G105" s="112"/>
      <c r="H105" s="1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12"/>
      <c r="G106" s="112"/>
      <c r="H106" s="1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12"/>
      <c r="G107" s="112"/>
      <c r="H107" s="1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12"/>
      <c r="G108" s="112"/>
      <c r="H108" s="1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12"/>
      <c r="G109" s="112"/>
      <c r="H109" s="1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12"/>
      <c r="G110" s="112"/>
      <c r="H110" s="1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12"/>
      <c r="G111" s="112"/>
      <c r="H111" s="1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12"/>
      <c r="G112" s="112"/>
      <c r="H112" s="1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12"/>
      <c r="G113" s="112"/>
      <c r="H113" s="1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12"/>
      <c r="G114" s="112"/>
      <c r="H114" s="1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12"/>
      <c r="G115" s="112"/>
      <c r="H115" s="1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12"/>
      <c r="G116" s="112"/>
      <c r="H116" s="1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12"/>
      <c r="G117" s="112"/>
      <c r="H117" s="1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12"/>
      <c r="G118" s="112"/>
      <c r="H118" s="1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12"/>
      <c r="G119" s="112"/>
      <c r="H119" s="1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12"/>
      <c r="G120" s="112"/>
      <c r="H120" s="1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12"/>
      <c r="G121" s="112"/>
      <c r="H121" s="1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12"/>
      <c r="G122" s="112"/>
      <c r="H122" s="1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12"/>
      <c r="G123" s="112"/>
      <c r="H123" s="1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12"/>
      <c r="G124" s="112"/>
      <c r="H124" s="1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12"/>
      <c r="G125" s="112"/>
      <c r="H125" s="1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12"/>
      <c r="G126" s="112"/>
      <c r="H126" s="1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12"/>
      <c r="G127" s="112"/>
      <c r="H127" s="1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12"/>
      <c r="G128" s="112"/>
      <c r="H128" s="1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12"/>
      <c r="G129" s="112"/>
      <c r="H129" s="1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12"/>
      <c r="G130" s="112"/>
      <c r="H130" s="1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12"/>
      <c r="G131" s="112"/>
      <c r="H131" s="1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12"/>
      <c r="G132" s="112"/>
      <c r="H132" s="1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12"/>
      <c r="G133" s="112"/>
      <c r="H133" s="1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12"/>
      <c r="G134" s="112"/>
      <c r="H134" s="1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12"/>
      <c r="G135" s="112"/>
      <c r="H135" s="1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12"/>
      <c r="G136" s="112"/>
      <c r="H136" s="1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12"/>
      <c r="G137" s="112"/>
      <c r="H137" s="1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12"/>
      <c r="G138" s="112"/>
      <c r="H138" s="1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12"/>
      <c r="G139" s="112"/>
      <c r="H139" s="1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12"/>
      <c r="G140" s="112"/>
      <c r="H140" s="1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12"/>
      <c r="G141" s="112"/>
      <c r="H141" s="1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12"/>
      <c r="G142" s="112"/>
      <c r="H142" s="1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12"/>
      <c r="G143" s="112"/>
      <c r="H143" s="1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12"/>
      <c r="G144" s="112"/>
      <c r="H144" s="1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12"/>
      <c r="G145" s="112"/>
      <c r="H145" s="1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12"/>
      <c r="G146" s="112"/>
      <c r="H146" s="1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12"/>
      <c r="G147" s="112"/>
      <c r="H147" s="1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12"/>
      <c r="G148" s="112"/>
      <c r="H148" s="1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12"/>
      <c r="G149" s="112"/>
      <c r="H149" s="1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12"/>
      <c r="G150" s="112"/>
      <c r="H150" s="1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12"/>
      <c r="G151" s="112"/>
      <c r="H151" s="1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12"/>
      <c r="G152" s="112"/>
      <c r="H152" s="1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12"/>
      <c r="G153" s="112"/>
      <c r="H153" s="1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12"/>
      <c r="G154" s="112"/>
      <c r="H154" s="1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12"/>
      <c r="G155" s="112"/>
      <c r="H155" s="1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12"/>
      <c r="G156" s="112"/>
      <c r="H156" s="1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12"/>
      <c r="G157" s="112"/>
      <c r="H157" s="1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12"/>
      <c r="G158" s="112"/>
      <c r="H158" s="1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12"/>
      <c r="G159" s="112"/>
      <c r="H159" s="1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12"/>
      <c r="G160" s="112"/>
      <c r="H160" s="1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12"/>
      <c r="G161" s="112"/>
      <c r="H161" s="1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12"/>
      <c r="G162" s="112"/>
      <c r="H162" s="1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12"/>
      <c r="G163" s="112"/>
      <c r="H163" s="1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12"/>
      <c r="G164" s="112"/>
      <c r="H164" s="1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12"/>
      <c r="G165" s="112"/>
      <c r="H165" s="1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12"/>
      <c r="G166" s="112"/>
      <c r="H166" s="1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12"/>
      <c r="G167" s="112"/>
      <c r="H167" s="1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12"/>
      <c r="G168" s="112"/>
      <c r="H168" s="1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12"/>
      <c r="G169" s="112"/>
      <c r="H169" s="1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12"/>
      <c r="G170" s="112"/>
      <c r="H170" s="1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12"/>
      <c r="G171" s="112"/>
      <c r="H171" s="1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12"/>
      <c r="G172" s="112"/>
      <c r="H172" s="1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12"/>
      <c r="G173" s="112"/>
      <c r="H173" s="1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12"/>
      <c r="G174" s="112"/>
      <c r="H174" s="1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12"/>
      <c r="G175" s="112"/>
      <c r="H175" s="1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12"/>
      <c r="G176" s="112"/>
      <c r="H176" s="1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12"/>
      <c r="G177" s="112"/>
      <c r="H177" s="1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12"/>
      <c r="G178" s="112"/>
      <c r="H178" s="1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12"/>
      <c r="G179" s="112"/>
      <c r="H179" s="1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12"/>
      <c r="G180" s="112"/>
      <c r="H180" s="1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12"/>
      <c r="G181" s="112"/>
      <c r="H181" s="1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12"/>
      <c r="G182" s="112"/>
      <c r="H182" s="1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12"/>
      <c r="G183" s="112"/>
      <c r="H183" s="1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12"/>
      <c r="G184" s="112"/>
      <c r="H184" s="1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12"/>
      <c r="G185" s="112"/>
      <c r="H185" s="1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12"/>
      <c r="G186" s="112"/>
      <c r="H186" s="1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12"/>
      <c r="G187" s="112"/>
      <c r="H187" s="1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12"/>
      <c r="G188" s="112"/>
      <c r="H188" s="1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12"/>
      <c r="G189" s="112"/>
      <c r="H189" s="1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12"/>
      <c r="G190" s="112"/>
      <c r="H190" s="1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12"/>
      <c r="G191" s="112"/>
      <c r="H191" s="1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12"/>
      <c r="G192" s="112"/>
      <c r="H192" s="1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12"/>
      <c r="G193" s="112"/>
      <c r="H193" s="1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12"/>
      <c r="G194" s="112"/>
      <c r="H194" s="1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12"/>
      <c r="G195" s="112"/>
      <c r="H195" s="1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12"/>
      <c r="G196" s="112"/>
      <c r="H196" s="1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12"/>
      <c r="G197" s="112"/>
      <c r="H197" s="1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12"/>
      <c r="G198" s="112"/>
      <c r="H198" s="1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12"/>
      <c r="G199" s="112"/>
      <c r="H199" s="1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12"/>
      <c r="G200" s="112"/>
      <c r="H200" s="1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12"/>
      <c r="G201" s="112"/>
      <c r="H201" s="1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12"/>
      <c r="G202" s="112"/>
      <c r="H202" s="1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12"/>
      <c r="G203" s="112"/>
      <c r="H203" s="1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12"/>
      <c r="G204" s="112"/>
      <c r="H204" s="1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12"/>
      <c r="G205" s="112"/>
      <c r="H205" s="1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12"/>
      <c r="G206" s="112"/>
      <c r="H206" s="1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12"/>
      <c r="G207" s="112"/>
      <c r="H207" s="1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12"/>
      <c r="G208" s="112"/>
      <c r="H208" s="1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12"/>
      <c r="G209" s="112"/>
      <c r="H209" s="1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12"/>
      <c r="G210" s="112"/>
      <c r="H210" s="1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12"/>
      <c r="G211" s="112"/>
      <c r="H211" s="1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12"/>
      <c r="G212" s="112"/>
      <c r="H212" s="1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12"/>
      <c r="G213" s="112"/>
      <c r="H213" s="1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12"/>
      <c r="G214" s="112"/>
      <c r="H214" s="1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12"/>
      <c r="G215" s="112"/>
      <c r="H215" s="1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12"/>
      <c r="G216" s="112"/>
      <c r="H216" s="1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12"/>
      <c r="G217" s="112"/>
      <c r="H217" s="1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12"/>
      <c r="G218" s="112"/>
      <c r="H218" s="1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12"/>
      <c r="G219" s="112"/>
      <c r="H219" s="1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12"/>
      <c r="G220" s="112"/>
      <c r="H220" s="1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12"/>
      <c r="G221" s="112"/>
      <c r="H221" s="11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12"/>
      <c r="G222" s="112"/>
      <c r="H222" s="11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12"/>
      <c r="G223" s="112"/>
      <c r="H223" s="11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12"/>
      <c r="G224" s="112"/>
      <c r="H224" s="11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12"/>
      <c r="G225" s="112"/>
      <c r="H225" s="11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12"/>
      <c r="G226" s="112"/>
      <c r="H226" s="11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12"/>
      <c r="G227" s="112"/>
      <c r="H227" s="11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12"/>
      <c r="G228" s="112"/>
      <c r="H228" s="11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12"/>
      <c r="G229" s="112"/>
      <c r="H229" s="11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12"/>
      <c r="G230" s="112"/>
      <c r="H230" s="11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12"/>
      <c r="G231" s="112"/>
      <c r="H231" s="11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12"/>
      <c r="G232" s="112"/>
      <c r="H232" s="11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12"/>
      <c r="G233" s="112"/>
      <c r="H233" s="11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12"/>
      <c r="G234" s="112"/>
      <c r="H234" s="11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12"/>
      <c r="G235" s="112"/>
      <c r="H235" s="11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12"/>
      <c r="G236" s="112"/>
      <c r="H236" s="11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12"/>
      <c r="G237" s="112"/>
      <c r="H237" s="11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12"/>
      <c r="G238" s="112"/>
      <c r="H238" s="11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12"/>
      <c r="G239" s="112"/>
      <c r="H239" s="11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12"/>
      <c r="G240" s="112"/>
      <c r="H240" s="11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12"/>
      <c r="G241" s="112"/>
      <c r="H241" s="11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12"/>
      <c r="G242" s="112"/>
      <c r="H242" s="11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12"/>
      <c r="G243" s="112"/>
      <c r="H243" s="11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12"/>
      <c r="G244" s="112"/>
      <c r="H244" s="11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12"/>
      <c r="G245" s="112"/>
      <c r="H245" s="11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12"/>
      <c r="G246" s="112"/>
      <c r="H246" s="11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12"/>
      <c r="G247" s="112"/>
      <c r="H247" s="11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12"/>
      <c r="G248" s="112"/>
      <c r="H248" s="11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12"/>
      <c r="G249" s="112"/>
      <c r="H249" s="11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12"/>
      <c r="G250" s="112"/>
      <c r="H250" s="1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12"/>
      <c r="G251" s="112"/>
      <c r="H251" s="11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12"/>
      <c r="G252" s="112"/>
      <c r="H252" s="11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12"/>
      <c r="G253" s="112"/>
      <c r="H253" s="11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12"/>
      <c r="G254" s="112"/>
      <c r="H254" s="11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12"/>
      <c r="G255" s="112"/>
      <c r="H255" s="11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12"/>
      <c r="G256" s="112"/>
      <c r="H256" s="11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12"/>
      <c r="G257" s="112"/>
      <c r="H257" s="11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12"/>
      <c r="G258" s="112"/>
      <c r="H258" s="11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12"/>
      <c r="G259" s="112"/>
      <c r="H259" s="11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12"/>
      <c r="G260" s="112"/>
      <c r="H260" s="11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12"/>
      <c r="G261" s="112"/>
      <c r="H261" s="11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12"/>
      <c r="G262" s="112"/>
      <c r="H262" s="11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12"/>
      <c r="G263" s="112"/>
      <c r="H263" s="11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12"/>
      <c r="G264" s="112"/>
      <c r="H264" s="11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12"/>
      <c r="G265" s="112"/>
      <c r="H265" s="11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12"/>
      <c r="G266" s="112"/>
      <c r="H266" s="11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12"/>
      <c r="G267" s="112"/>
      <c r="H267" s="11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12"/>
      <c r="G268" s="112"/>
      <c r="H268" s="11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12"/>
      <c r="G269" s="112"/>
      <c r="H269" s="11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12"/>
      <c r="G270" s="112"/>
      <c r="H270" s="11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12"/>
      <c r="G271" s="112"/>
      <c r="H271" s="11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12"/>
      <c r="G272" s="112"/>
      <c r="H272" s="11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12"/>
      <c r="G273" s="112"/>
      <c r="H273" s="11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12"/>
      <c r="G274" s="112"/>
      <c r="H274" s="11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12"/>
      <c r="G275" s="112"/>
      <c r="H275" s="11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12"/>
      <c r="G276" s="112"/>
      <c r="H276" s="11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12"/>
      <c r="G277" s="112"/>
      <c r="H277" s="11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12"/>
      <c r="G278" s="112"/>
      <c r="H278" s="11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12"/>
      <c r="G279" s="112"/>
      <c r="H279" s="11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12"/>
      <c r="G280" s="112"/>
      <c r="H280" s="11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12"/>
      <c r="G281" s="112"/>
      <c r="H281" s="11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12"/>
      <c r="G282" s="112"/>
      <c r="H282" s="11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12"/>
      <c r="G283" s="112"/>
      <c r="H283" s="11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12"/>
      <c r="G284" s="112"/>
      <c r="H284" s="11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12"/>
      <c r="G285" s="112"/>
      <c r="H285" s="11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12"/>
      <c r="G286" s="112"/>
      <c r="H286" s="11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12"/>
      <c r="G287" s="112"/>
      <c r="H287" s="11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12"/>
      <c r="G288" s="112"/>
      <c r="H288" s="11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12"/>
      <c r="G289" s="112"/>
      <c r="H289" s="11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12"/>
      <c r="G290" s="112"/>
      <c r="H290" s="1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12"/>
      <c r="G291" s="112"/>
      <c r="H291" s="11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12"/>
      <c r="G292" s="112"/>
      <c r="H292" s="11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12"/>
      <c r="G293" s="112"/>
      <c r="H293" s="11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12"/>
      <c r="G294" s="112"/>
      <c r="H294" s="11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12"/>
      <c r="G295" s="112"/>
      <c r="H295" s="11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12"/>
      <c r="G296" s="112"/>
      <c r="H296" s="11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12"/>
      <c r="G297" s="112"/>
      <c r="H297" s="11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12"/>
      <c r="G298" s="112"/>
      <c r="H298" s="11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12"/>
      <c r="G299" s="112"/>
      <c r="H299" s="11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12"/>
      <c r="G300" s="112"/>
      <c r="H300" s="11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12"/>
      <c r="G301" s="112"/>
      <c r="H301" s="11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12"/>
      <c r="G302" s="112"/>
      <c r="H302" s="11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12"/>
      <c r="G303" s="112"/>
      <c r="H303" s="11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12"/>
      <c r="G304" s="112"/>
      <c r="H304" s="11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12"/>
      <c r="G305" s="112"/>
      <c r="H305" s="11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12"/>
      <c r="G306" s="112"/>
      <c r="H306" s="11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12"/>
      <c r="G307" s="112"/>
      <c r="H307" s="11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12"/>
      <c r="G308" s="112"/>
      <c r="H308" s="11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12"/>
      <c r="G309" s="112"/>
      <c r="H309" s="11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12"/>
      <c r="G310" s="112"/>
      <c r="H310" s="11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12"/>
      <c r="G311" s="112"/>
      <c r="H311" s="11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12"/>
      <c r="G312" s="112"/>
      <c r="H312" s="11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12"/>
      <c r="G313" s="112"/>
      <c r="H313" s="11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12"/>
      <c r="G314" s="112"/>
      <c r="H314" s="11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12"/>
      <c r="G315" s="112"/>
      <c r="H315" s="11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12"/>
      <c r="G316" s="112"/>
      <c r="H316" s="11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12"/>
      <c r="G317" s="112"/>
      <c r="H317" s="11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12"/>
      <c r="G318" s="112"/>
      <c r="H318" s="11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12"/>
      <c r="G319" s="112"/>
      <c r="H319" s="11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12"/>
      <c r="G320" s="112"/>
      <c r="H320" s="11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12"/>
      <c r="G321" s="112"/>
      <c r="H321" s="11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12"/>
      <c r="G322" s="112"/>
      <c r="H322" s="11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12"/>
      <c r="G323" s="112"/>
      <c r="H323" s="11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12"/>
      <c r="G324" s="112"/>
      <c r="H324" s="11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12"/>
      <c r="G325" s="112"/>
      <c r="H325" s="11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12"/>
      <c r="G326" s="112"/>
      <c r="H326" s="11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12"/>
      <c r="G327" s="112"/>
      <c r="H327" s="11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12"/>
      <c r="G328" s="112"/>
      <c r="H328" s="11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12"/>
      <c r="G329" s="112"/>
      <c r="H329" s="11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12"/>
      <c r="G330" s="112"/>
      <c r="H330" s="11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12"/>
      <c r="G331" s="112"/>
      <c r="H331" s="11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12"/>
      <c r="G332" s="112"/>
      <c r="H332" s="11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12"/>
      <c r="G333" s="112"/>
      <c r="H333" s="11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12"/>
      <c r="G334" s="112"/>
      <c r="H334" s="11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12"/>
      <c r="G335" s="112"/>
      <c r="H335" s="11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12"/>
      <c r="G336" s="112"/>
      <c r="H336" s="11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12"/>
      <c r="G337" s="112"/>
      <c r="H337" s="11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12"/>
      <c r="G338" s="112"/>
      <c r="H338" s="11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12"/>
      <c r="G339" s="112"/>
      <c r="H339" s="11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12"/>
      <c r="G340" s="112"/>
      <c r="H340" s="11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12"/>
      <c r="G341" s="112"/>
      <c r="H341" s="11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12"/>
      <c r="G342" s="112"/>
      <c r="H342" s="11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12"/>
      <c r="G343" s="112"/>
      <c r="H343" s="11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12"/>
      <c r="G344" s="112"/>
      <c r="H344" s="11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12"/>
      <c r="G345" s="112"/>
      <c r="H345" s="11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12"/>
      <c r="G346" s="112"/>
      <c r="H346" s="11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12"/>
      <c r="G347" s="112"/>
      <c r="H347" s="11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12"/>
      <c r="G348" s="112"/>
      <c r="H348" s="11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12"/>
      <c r="G349" s="112"/>
      <c r="H349" s="11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12"/>
      <c r="G350" s="112"/>
      <c r="H350" s="11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12"/>
      <c r="G351" s="112"/>
      <c r="H351" s="11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12"/>
      <c r="G352" s="112"/>
      <c r="H352" s="1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12"/>
      <c r="G353" s="112"/>
      <c r="H353" s="11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12"/>
      <c r="G354" s="112"/>
      <c r="H354" s="11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12"/>
      <c r="G355" s="112"/>
      <c r="H355" s="11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12"/>
      <c r="G356" s="112"/>
      <c r="H356" s="11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12"/>
      <c r="G357" s="112"/>
      <c r="H357" s="11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12"/>
      <c r="G358" s="112"/>
      <c r="H358" s="11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12"/>
      <c r="G359" s="112"/>
      <c r="H359" s="11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12"/>
      <c r="G360" s="112"/>
      <c r="H360" s="11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12"/>
      <c r="G361" s="112"/>
      <c r="H361" s="11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12"/>
      <c r="G362" s="112"/>
      <c r="H362" s="11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12"/>
      <c r="G363" s="112"/>
      <c r="H363" s="11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12"/>
      <c r="G364" s="112"/>
      <c r="H364" s="11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12"/>
      <c r="G365" s="112"/>
      <c r="H365" s="11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12"/>
      <c r="G366" s="112"/>
      <c r="H366" s="11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12"/>
      <c r="G367" s="112"/>
      <c r="H367" s="11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12"/>
      <c r="G368" s="112"/>
      <c r="H368" s="11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12"/>
      <c r="G369" s="112"/>
      <c r="H369" s="11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12"/>
      <c r="G370" s="112"/>
      <c r="H370" s="11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12"/>
      <c r="G371" s="112"/>
      <c r="H371" s="11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12"/>
      <c r="G372" s="112"/>
      <c r="H372" s="11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12"/>
      <c r="G373" s="112"/>
      <c r="H373" s="11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12"/>
      <c r="G374" s="112"/>
      <c r="H374" s="11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12"/>
      <c r="G375" s="112"/>
      <c r="H375" s="11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12"/>
      <c r="G376" s="112"/>
      <c r="H376" s="11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12"/>
      <c r="G377" s="112"/>
      <c r="H377" s="11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12"/>
      <c r="G378" s="112"/>
      <c r="H378" s="11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12"/>
      <c r="G379" s="112"/>
      <c r="H379" s="11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12"/>
      <c r="G380" s="112"/>
      <c r="H380" s="11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12"/>
      <c r="G381" s="112"/>
      <c r="H381" s="11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12"/>
      <c r="G382" s="112"/>
      <c r="H382" s="11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12"/>
      <c r="G383" s="112"/>
      <c r="H383" s="11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12"/>
      <c r="G384" s="112"/>
      <c r="H384" s="11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12"/>
      <c r="G385" s="112"/>
      <c r="H385" s="11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12"/>
      <c r="G386" s="112"/>
      <c r="H386" s="11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12"/>
      <c r="G387" s="112"/>
      <c r="H387" s="11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12"/>
      <c r="G388" s="112"/>
      <c r="H388" s="11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12"/>
      <c r="G389" s="112"/>
      <c r="H389" s="11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12"/>
      <c r="G390" s="112"/>
      <c r="H390" s="11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12"/>
      <c r="G391" s="112"/>
      <c r="H391" s="11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12"/>
      <c r="G392" s="112"/>
      <c r="H392" s="11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12"/>
      <c r="G393" s="112"/>
      <c r="H393" s="11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12"/>
      <c r="G394" s="112"/>
      <c r="H394" s="11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12"/>
      <c r="G395" s="112"/>
      <c r="H395" s="11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12"/>
      <c r="G396" s="112"/>
      <c r="H396" s="11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12"/>
      <c r="G397" s="112"/>
      <c r="H397" s="11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12"/>
      <c r="G398" s="112"/>
      <c r="H398" s="11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12"/>
      <c r="G399" s="112"/>
      <c r="H399" s="11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12"/>
      <c r="G400" s="112"/>
      <c r="H400" s="11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12"/>
      <c r="G401" s="112"/>
      <c r="H401" s="11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12"/>
      <c r="G402" s="112"/>
      <c r="H402" s="11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12"/>
      <c r="G403" s="112"/>
      <c r="H403" s="11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12"/>
      <c r="G404" s="112"/>
      <c r="H404" s="11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12"/>
      <c r="G405" s="112"/>
      <c r="H405" s="11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12"/>
      <c r="G406" s="112"/>
      <c r="H406" s="11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12"/>
      <c r="G407" s="112"/>
      <c r="H407" s="11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12"/>
      <c r="G408" s="112"/>
      <c r="H408" s="11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12"/>
      <c r="G409" s="112"/>
      <c r="H409" s="11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12"/>
      <c r="G410" s="112"/>
      <c r="H410" s="11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12"/>
      <c r="G411" s="112"/>
      <c r="H411" s="11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12"/>
      <c r="G412" s="112"/>
      <c r="H412" s="11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12"/>
      <c r="G413" s="112"/>
      <c r="H413" s="11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12"/>
      <c r="G414" s="112"/>
      <c r="H414" s="11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12"/>
      <c r="G415" s="112"/>
      <c r="H415" s="11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12"/>
      <c r="G416" s="112"/>
      <c r="H416" s="11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12"/>
      <c r="G417" s="112"/>
      <c r="H417" s="11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12"/>
      <c r="G418" s="112"/>
      <c r="H418" s="11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12"/>
      <c r="G419" s="112"/>
      <c r="H419" s="11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12"/>
      <c r="G420" s="112"/>
      <c r="H420" s="11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12"/>
      <c r="G421" s="112"/>
      <c r="H421" s="11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12"/>
      <c r="G422" s="112"/>
      <c r="H422" s="11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12"/>
      <c r="G423" s="112"/>
      <c r="H423" s="11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12"/>
      <c r="G424" s="112"/>
      <c r="H424" s="11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12"/>
      <c r="G425" s="112"/>
      <c r="H425" s="11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12"/>
      <c r="G426" s="112"/>
      <c r="H426" s="11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12"/>
      <c r="G427" s="112"/>
      <c r="H427" s="11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12"/>
      <c r="G428" s="112"/>
      <c r="H428" s="11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12"/>
      <c r="G429" s="112"/>
      <c r="H429" s="11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12"/>
      <c r="G430" s="112"/>
      <c r="H430" s="11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12"/>
      <c r="G431" s="112"/>
      <c r="H431" s="11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12"/>
      <c r="G432" s="112"/>
      <c r="H432" s="11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12"/>
      <c r="G433" s="112"/>
      <c r="H433" s="11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12"/>
      <c r="G434" s="112"/>
      <c r="H434" s="11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12"/>
      <c r="G435" s="112"/>
      <c r="H435" s="11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12"/>
      <c r="G436" s="112"/>
      <c r="H436" s="11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12"/>
      <c r="G437" s="112"/>
      <c r="H437" s="11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12"/>
      <c r="G438" s="112"/>
      <c r="H438" s="11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12"/>
      <c r="G439" s="112"/>
      <c r="H439" s="11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12"/>
      <c r="G440" s="112"/>
      <c r="H440" s="11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12"/>
      <c r="G441" s="112"/>
      <c r="H441" s="11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12"/>
      <c r="G442" s="112"/>
      <c r="H442" s="11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12"/>
      <c r="G443" s="112"/>
      <c r="H443" s="11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12"/>
      <c r="G444" s="112"/>
      <c r="H444" s="11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12"/>
      <c r="G445" s="112"/>
      <c r="H445" s="11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12"/>
      <c r="G446" s="112"/>
      <c r="H446" s="11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12"/>
      <c r="G447" s="112"/>
      <c r="H447" s="11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12"/>
      <c r="G448" s="112"/>
      <c r="H448" s="11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12"/>
      <c r="G449" s="112"/>
      <c r="H449" s="11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12"/>
      <c r="G450" s="112"/>
      <c r="H450" s="11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12"/>
      <c r="G451" s="112"/>
      <c r="H451" s="11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12"/>
      <c r="G452" s="112"/>
      <c r="H452" s="11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12"/>
      <c r="G453" s="112"/>
      <c r="H453" s="11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12"/>
      <c r="G454" s="112"/>
      <c r="H454" s="11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12"/>
      <c r="G455" s="112"/>
      <c r="H455" s="11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12"/>
      <c r="G456" s="112"/>
      <c r="H456" s="11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12"/>
      <c r="G457" s="112"/>
      <c r="H457" s="11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12"/>
      <c r="G458" s="112"/>
      <c r="H458" s="11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12"/>
      <c r="G459" s="112"/>
      <c r="H459" s="11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12"/>
      <c r="G460" s="112"/>
      <c r="H460" s="11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12"/>
      <c r="G461" s="112"/>
      <c r="H461" s="11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12"/>
      <c r="G462" s="112"/>
      <c r="H462" s="11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12"/>
      <c r="G463" s="112"/>
      <c r="H463" s="11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12"/>
      <c r="G464" s="112"/>
      <c r="H464" s="11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12"/>
      <c r="G465" s="112"/>
      <c r="H465" s="11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12"/>
      <c r="G466" s="112"/>
      <c r="H466" s="11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12"/>
      <c r="G467" s="112"/>
      <c r="H467" s="11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12"/>
      <c r="G468" s="112"/>
      <c r="H468" s="11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12"/>
      <c r="G469" s="112"/>
      <c r="H469" s="11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12"/>
      <c r="G470" s="112"/>
      <c r="H470" s="11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12"/>
      <c r="G471" s="112"/>
      <c r="H471" s="11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12"/>
      <c r="G472" s="112"/>
      <c r="H472" s="11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12"/>
      <c r="G473" s="112"/>
      <c r="H473" s="11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12"/>
      <c r="G474" s="112"/>
      <c r="H474" s="11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12"/>
      <c r="G475" s="112"/>
      <c r="H475" s="11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12"/>
      <c r="G476" s="112"/>
      <c r="H476" s="11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12"/>
      <c r="G477" s="112"/>
      <c r="H477" s="11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12"/>
      <c r="G478" s="112"/>
      <c r="H478" s="11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12"/>
      <c r="G479" s="112"/>
      <c r="H479" s="11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12"/>
      <c r="G480" s="112"/>
      <c r="H480" s="11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12"/>
      <c r="G481" s="112"/>
      <c r="H481" s="11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12"/>
      <c r="G482" s="112"/>
      <c r="H482" s="11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12"/>
      <c r="G483" s="112"/>
      <c r="H483" s="11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12"/>
      <c r="G484" s="112"/>
      <c r="H484" s="11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12"/>
      <c r="G485" s="112"/>
      <c r="H485" s="11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12"/>
      <c r="G486" s="112"/>
      <c r="H486" s="11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12"/>
      <c r="G487" s="112"/>
      <c r="H487" s="11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12"/>
      <c r="G488" s="112"/>
      <c r="H488" s="11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12"/>
      <c r="G489" s="112"/>
      <c r="H489" s="11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12"/>
      <c r="G490" s="112"/>
      <c r="H490" s="11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12"/>
      <c r="G491" s="112"/>
      <c r="H491" s="11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12"/>
      <c r="G492" s="112"/>
      <c r="H492" s="11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12"/>
      <c r="G493" s="112"/>
      <c r="H493" s="11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12"/>
      <c r="G494" s="112"/>
      <c r="H494" s="11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12"/>
      <c r="G495" s="112"/>
      <c r="H495" s="11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12"/>
      <c r="G496" s="112"/>
      <c r="H496" s="11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12"/>
      <c r="G497" s="112"/>
      <c r="H497" s="11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12"/>
      <c r="G498" s="112"/>
      <c r="H498" s="11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12"/>
      <c r="G499" s="112"/>
      <c r="H499" s="11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12"/>
      <c r="G500" s="112"/>
      <c r="H500" s="11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12"/>
      <c r="G501" s="112"/>
      <c r="H501" s="11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12"/>
      <c r="G502" s="112"/>
      <c r="H502" s="1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12"/>
      <c r="G503" s="112"/>
      <c r="H503" s="11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12"/>
      <c r="G504" s="112"/>
      <c r="H504" s="1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12"/>
      <c r="G505" s="112"/>
      <c r="H505" s="11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12"/>
      <c r="G506" s="112"/>
      <c r="H506" s="1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12"/>
      <c r="G507" s="112"/>
      <c r="H507" s="11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12"/>
      <c r="G508" s="112"/>
      <c r="H508" s="1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12"/>
      <c r="G509" s="112"/>
      <c r="H509" s="11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12"/>
      <c r="G510" s="112"/>
      <c r="H510" s="1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12"/>
      <c r="G511" s="112"/>
      <c r="H511" s="11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12"/>
      <c r="G512" s="112"/>
      <c r="H512" s="1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12"/>
      <c r="G513" s="112"/>
      <c r="H513" s="11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12"/>
      <c r="G514" s="112"/>
      <c r="H514" s="1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12"/>
      <c r="G515" s="112"/>
      <c r="H515" s="11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12"/>
      <c r="G516" s="112"/>
      <c r="H516" s="1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12"/>
      <c r="G517" s="112"/>
      <c r="H517" s="11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12"/>
      <c r="G518" s="112"/>
      <c r="H518" s="1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12"/>
      <c r="G519" s="112"/>
      <c r="H519" s="11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12"/>
      <c r="G520" s="112"/>
      <c r="H520" s="1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12"/>
      <c r="G521" s="112"/>
      <c r="H521" s="11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12"/>
      <c r="G522" s="112"/>
      <c r="H522" s="1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12"/>
      <c r="G523" s="112"/>
      <c r="H523" s="11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12"/>
      <c r="G524" s="112"/>
      <c r="H524" s="1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12"/>
      <c r="G525" s="112"/>
      <c r="H525" s="11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12"/>
      <c r="G526" s="112"/>
      <c r="H526" s="1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12"/>
      <c r="G527" s="112"/>
      <c r="H527" s="11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12"/>
      <c r="G528" s="112"/>
      <c r="H528" s="1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12"/>
      <c r="G529" s="112"/>
      <c r="H529" s="11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12"/>
      <c r="G530" s="112"/>
      <c r="H530" s="11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12"/>
      <c r="G531" s="112"/>
      <c r="H531" s="11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12"/>
      <c r="G532" s="112"/>
      <c r="H532" s="11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12"/>
      <c r="G533" s="112"/>
      <c r="H533" s="11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12"/>
      <c r="G534" s="112"/>
      <c r="H534" s="1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12"/>
      <c r="G535" s="112"/>
      <c r="H535" s="11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12"/>
      <c r="G536" s="112"/>
      <c r="H536" s="11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12"/>
      <c r="G537" s="112"/>
      <c r="H537" s="11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12"/>
      <c r="G538" s="112"/>
      <c r="H538" s="11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12"/>
      <c r="G539" s="112"/>
      <c r="H539" s="11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12"/>
      <c r="G540" s="112"/>
      <c r="H540" s="11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12"/>
      <c r="G541" s="112"/>
      <c r="H541" s="11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12"/>
      <c r="G542" s="112"/>
      <c r="H542" s="11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12"/>
      <c r="G543" s="112"/>
      <c r="H543" s="11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12"/>
      <c r="G544" s="112"/>
      <c r="H544" s="11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12"/>
      <c r="G545" s="112"/>
      <c r="H545" s="11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12"/>
      <c r="G546" s="112"/>
      <c r="H546" s="11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12"/>
      <c r="G547" s="112"/>
      <c r="H547" s="11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12"/>
      <c r="G548" s="112"/>
      <c r="H548" s="11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12"/>
      <c r="G549" s="112"/>
      <c r="H549" s="11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12"/>
      <c r="G550" s="112"/>
      <c r="H550" s="11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12"/>
      <c r="G551" s="112"/>
      <c r="H551" s="11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12"/>
      <c r="G552" s="112"/>
      <c r="H552" s="11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12"/>
      <c r="G553" s="112"/>
      <c r="H553" s="11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12"/>
      <c r="G554" s="112"/>
      <c r="H554" s="11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12"/>
      <c r="G555" s="112"/>
      <c r="H555" s="11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12"/>
      <c r="G556" s="112"/>
      <c r="H556" s="11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12"/>
      <c r="G557" s="112"/>
      <c r="H557" s="11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12"/>
      <c r="G558" s="112"/>
      <c r="H558" s="11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12"/>
      <c r="G559" s="112"/>
      <c r="H559" s="11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12"/>
      <c r="G560" s="112"/>
      <c r="H560" s="11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12"/>
      <c r="G561" s="112"/>
      <c r="H561" s="11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12"/>
      <c r="G562" s="112"/>
      <c r="H562" s="11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12"/>
      <c r="G563" s="112"/>
      <c r="H563" s="11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12"/>
      <c r="G564" s="112"/>
      <c r="H564" s="11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12"/>
      <c r="G565" s="112"/>
      <c r="H565" s="11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12"/>
      <c r="G566" s="112"/>
      <c r="H566" s="11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12"/>
      <c r="G567" s="112"/>
      <c r="H567" s="11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12"/>
      <c r="G568" s="112"/>
      <c r="H568" s="11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12"/>
      <c r="G569" s="112"/>
      <c r="H569" s="11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12"/>
      <c r="G570" s="112"/>
      <c r="H570" s="11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12"/>
      <c r="G571" s="112"/>
      <c r="H571" s="11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12"/>
      <c r="G572" s="112"/>
      <c r="H572" s="11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12"/>
      <c r="G573" s="112"/>
      <c r="H573" s="11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12"/>
      <c r="G574" s="112"/>
      <c r="H574" s="11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12"/>
      <c r="G575" s="112"/>
      <c r="H575" s="11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12"/>
      <c r="G576" s="112"/>
      <c r="H576" s="11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12"/>
      <c r="G577" s="112"/>
      <c r="H577" s="11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12"/>
      <c r="G578" s="112"/>
      <c r="H578" s="11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12"/>
      <c r="G579" s="112"/>
      <c r="H579" s="11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12"/>
      <c r="G580" s="112"/>
      <c r="H580" s="11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12"/>
      <c r="G581" s="112"/>
      <c r="H581" s="11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12"/>
      <c r="G582" s="112"/>
      <c r="H582" s="11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12"/>
      <c r="G583" s="112"/>
      <c r="H583" s="11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12"/>
      <c r="G584" s="112"/>
      <c r="H584" s="11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12"/>
      <c r="G585" s="112"/>
      <c r="H585" s="11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12"/>
      <c r="G586" s="112"/>
      <c r="H586" s="11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12"/>
      <c r="G587" s="112"/>
      <c r="H587" s="11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12"/>
      <c r="G588" s="112"/>
      <c r="H588" s="11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12"/>
      <c r="G589" s="112"/>
      <c r="H589" s="11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12"/>
      <c r="G590" s="112"/>
      <c r="H590" s="11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12"/>
      <c r="G591" s="112"/>
      <c r="H591" s="11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12"/>
      <c r="G592" s="112"/>
      <c r="H592" s="11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12"/>
      <c r="G593" s="112"/>
      <c r="H593" s="11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12"/>
      <c r="G594" s="112"/>
      <c r="H594" s="11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12"/>
      <c r="G595" s="112"/>
      <c r="H595" s="11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12"/>
      <c r="G596" s="112"/>
      <c r="H596" s="11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12"/>
      <c r="G597" s="112"/>
      <c r="H597" s="11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12"/>
      <c r="G598" s="112"/>
      <c r="H598" s="11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12"/>
      <c r="G599" s="112"/>
      <c r="H599" s="11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12"/>
      <c r="G600" s="112"/>
      <c r="H600" s="11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12"/>
      <c r="G601" s="112"/>
      <c r="H601" s="11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12"/>
      <c r="G602" s="112"/>
      <c r="H602" s="11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12"/>
      <c r="G603" s="112"/>
      <c r="H603" s="11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12"/>
      <c r="G604" s="112"/>
      <c r="H604" s="11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12"/>
      <c r="G605" s="112"/>
      <c r="H605" s="11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12"/>
      <c r="G606" s="112"/>
      <c r="H606" s="11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12"/>
      <c r="G607" s="112"/>
      <c r="H607" s="11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12"/>
      <c r="G608" s="112"/>
      <c r="H608" s="11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12"/>
      <c r="G609" s="112"/>
      <c r="H609" s="11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12"/>
      <c r="G610" s="112"/>
      <c r="H610" s="11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12"/>
      <c r="G611" s="112"/>
      <c r="H611" s="11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12"/>
      <c r="G612" s="112"/>
      <c r="H612" s="11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12"/>
      <c r="G613" s="112"/>
      <c r="H613" s="11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12"/>
      <c r="G614" s="112"/>
      <c r="H614" s="11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12"/>
      <c r="G615" s="112"/>
      <c r="H615" s="11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12"/>
      <c r="G616" s="112"/>
      <c r="H616" s="1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12"/>
      <c r="G617" s="112"/>
      <c r="H617" s="11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12"/>
      <c r="G618" s="112"/>
      <c r="H618" s="11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12"/>
      <c r="G619" s="112"/>
      <c r="H619" s="11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12"/>
      <c r="G620" s="112"/>
      <c r="H620" s="11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12"/>
      <c r="G621" s="112"/>
      <c r="H621" s="11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12"/>
      <c r="G622" s="112"/>
      <c r="H622" s="11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12"/>
      <c r="G623" s="112"/>
      <c r="H623" s="11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12"/>
      <c r="G624" s="112"/>
      <c r="H624" s="11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12"/>
      <c r="G625" s="112"/>
      <c r="H625" s="11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12"/>
      <c r="G626" s="112"/>
      <c r="H626" s="11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12"/>
      <c r="G627" s="112"/>
      <c r="H627" s="11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12"/>
      <c r="G628" s="112"/>
      <c r="H628" s="11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12"/>
      <c r="G629" s="112"/>
      <c r="H629" s="11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12"/>
      <c r="G630" s="112"/>
      <c r="H630" s="11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12"/>
      <c r="G631" s="112"/>
      <c r="H631" s="11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12"/>
      <c r="G632" s="112"/>
      <c r="H632" s="11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12"/>
      <c r="G633" s="112"/>
      <c r="H633" s="11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12"/>
      <c r="G634" s="112"/>
      <c r="H634" s="11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12"/>
      <c r="G635" s="112"/>
      <c r="H635" s="11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12"/>
      <c r="G636" s="112"/>
      <c r="H636" s="11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12"/>
      <c r="G637" s="112"/>
      <c r="H637" s="11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12"/>
      <c r="G638" s="112"/>
      <c r="H638" s="11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12"/>
      <c r="G639" s="112"/>
      <c r="H639" s="11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12"/>
      <c r="G640" s="112"/>
      <c r="H640" s="11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12"/>
      <c r="G641" s="112"/>
      <c r="H641" s="11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12"/>
      <c r="G642" s="112"/>
      <c r="H642" s="11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12"/>
      <c r="G643" s="112"/>
      <c r="H643" s="11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12"/>
      <c r="G644" s="112"/>
      <c r="H644" s="11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12"/>
      <c r="G645" s="112"/>
      <c r="H645" s="11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12"/>
      <c r="G646" s="112"/>
      <c r="H646" s="11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12"/>
      <c r="G647" s="112"/>
      <c r="H647" s="11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12"/>
      <c r="G648" s="112"/>
      <c r="H648" s="11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12"/>
      <c r="G649" s="112"/>
      <c r="H649" s="11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12"/>
      <c r="G650" s="112"/>
      <c r="H650" s="11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12"/>
      <c r="G651" s="112"/>
      <c r="H651" s="11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12"/>
      <c r="G652" s="112"/>
      <c r="H652" s="11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12"/>
      <c r="G653" s="112"/>
      <c r="H653" s="11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12"/>
      <c r="G654" s="112"/>
      <c r="H654" s="11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12"/>
      <c r="G655" s="112"/>
      <c r="H655" s="11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12"/>
      <c r="G656" s="112"/>
      <c r="H656" s="11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12"/>
      <c r="G657" s="112"/>
      <c r="H657" s="11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12"/>
      <c r="G658" s="112"/>
      <c r="H658" s="11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12"/>
      <c r="G659" s="112"/>
      <c r="H659" s="11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12"/>
      <c r="G660" s="112"/>
      <c r="H660" s="11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12"/>
      <c r="G661" s="112"/>
      <c r="H661" s="11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12"/>
      <c r="G662" s="112"/>
      <c r="H662" s="11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12"/>
      <c r="G663" s="112"/>
      <c r="H663" s="11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12"/>
      <c r="G664" s="112"/>
      <c r="H664" s="11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12"/>
      <c r="G665" s="112"/>
      <c r="H665" s="11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12"/>
      <c r="G666" s="112"/>
      <c r="H666" s="11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12"/>
      <c r="G667" s="112"/>
      <c r="H667" s="11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12"/>
      <c r="G668" s="112"/>
      <c r="H668" s="11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12"/>
      <c r="G669" s="112"/>
      <c r="H669" s="11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12"/>
      <c r="G670" s="112"/>
      <c r="H670" s="11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12"/>
      <c r="G671" s="112"/>
      <c r="H671" s="11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12"/>
      <c r="G672" s="112"/>
      <c r="H672" s="11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12"/>
      <c r="G673" s="112"/>
      <c r="H673" s="11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12"/>
      <c r="G674" s="112"/>
      <c r="H674" s="11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12"/>
      <c r="G675" s="112"/>
      <c r="H675" s="11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12"/>
      <c r="G676" s="112"/>
      <c r="H676" s="11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12"/>
      <c r="G677" s="112"/>
      <c r="H677" s="11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12"/>
      <c r="G678" s="112"/>
      <c r="H678" s="11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12"/>
      <c r="G679" s="112"/>
      <c r="H679" s="11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12"/>
      <c r="G680" s="112"/>
      <c r="H680" s="11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12"/>
      <c r="G681" s="112"/>
      <c r="H681" s="11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12"/>
      <c r="G682" s="112"/>
      <c r="H682" s="11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12"/>
      <c r="G683" s="112"/>
      <c r="H683" s="11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12"/>
      <c r="G684" s="112"/>
      <c r="H684" s="11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12"/>
      <c r="G685" s="112"/>
      <c r="H685" s="11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12"/>
      <c r="G686" s="112"/>
      <c r="H686" s="11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12"/>
      <c r="G687" s="112"/>
      <c r="H687" s="11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12"/>
      <c r="G688" s="112"/>
      <c r="H688" s="11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12"/>
      <c r="G689" s="112"/>
      <c r="H689" s="11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12"/>
      <c r="G690" s="112"/>
      <c r="H690" s="11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12"/>
      <c r="G691" s="112"/>
      <c r="H691" s="11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12"/>
      <c r="G692" s="112"/>
      <c r="H692" s="11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12"/>
      <c r="G693" s="112"/>
      <c r="H693" s="11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12"/>
      <c r="G694" s="112"/>
      <c r="H694" s="11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12"/>
      <c r="G695" s="112"/>
      <c r="H695" s="11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12"/>
      <c r="G696" s="112"/>
      <c r="H696" s="11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12"/>
      <c r="G697" s="112"/>
      <c r="H697" s="11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12"/>
      <c r="G698" s="112"/>
      <c r="H698" s="11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12"/>
      <c r="G699" s="112"/>
      <c r="H699" s="11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12"/>
      <c r="G700" s="112"/>
      <c r="H700" s="11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12"/>
      <c r="G701" s="112"/>
      <c r="H701" s="11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12"/>
      <c r="G702" s="112"/>
      <c r="H702" s="11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12"/>
      <c r="G703" s="112"/>
      <c r="H703" s="11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12"/>
      <c r="G704" s="112"/>
      <c r="H704" s="11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12"/>
      <c r="G705" s="112"/>
      <c r="H705" s="11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12"/>
      <c r="G706" s="112"/>
      <c r="H706" s="11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12"/>
      <c r="G707" s="112"/>
      <c r="H707" s="11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12"/>
      <c r="G708" s="112"/>
      <c r="H708" s="11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12"/>
      <c r="G709" s="112"/>
      <c r="H709" s="11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12"/>
      <c r="G710" s="112"/>
      <c r="H710" s="11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12"/>
      <c r="G711" s="112"/>
      <c r="H711" s="11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12"/>
      <c r="G712" s="112"/>
      <c r="H712" s="11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12"/>
      <c r="G713" s="112"/>
      <c r="H713" s="11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12"/>
      <c r="G714" s="112"/>
      <c r="H714" s="11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12"/>
      <c r="G715" s="112"/>
      <c r="H715" s="11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12"/>
      <c r="G716" s="112"/>
      <c r="H716" s="11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12"/>
      <c r="G717" s="112"/>
      <c r="H717" s="11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12"/>
      <c r="G718" s="112"/>
      <c r="H718" s="11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12"/>
      <c r="G719" s="112"/>
      <c r="H719" s="11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12"/>
      <c r="G720" s="112"/>
      <c r="H720" s="11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12"/>
      <c r="G721" s="112"/>
      <c r="H721" s="11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12"/>
      <c r="G722" s="112"/>
      <c r="H722" s="11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12"/>
      <c r="G723" s="112"/>
      <c r="H723" s="11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12"/>
      <c r="G724" s="112"/>
      <c r="H724" s="11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12"/>
      <c r="G725" s="112"/>
      <c r="H725" s="11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12"/>
      <c r="G726" s="112"/>
      <c r="H726" s="11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12"/>
      <c r="G727" s="112"/>
      <c r="H727" s="11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12"/>
      <c r="G728" s="112"/>
      <c r="H728" s="11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12"/>
      <c r="G729" s="112"/>
      <c r="H729" s="11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12"/>
      <c r="G730" s="112"/>
      <c r="H730" s="11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12"/>
      <c r="G731" s="112"/>
      <c r="H731" s="11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12"/>
      <c r="G732" s="112"/>
      <c r="H732" s="11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12"/>
      <c r="G733" s="112"/>
      <c r="H733" s="1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12"/>
      <c r="G734" s="112"/>
      <c r="H734" s="11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12"/>
      <c r="G735" s="112"/>
      <c r="H735" s="11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12"/>
      <c r="G736" s="112"/>
      <c r="H736" s="11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12"/>
      <c r="G737" s="112"/>
      <c r="H737" s="11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12"/>
      <c r="G738" s="112"/>
      <c r="H738" s="11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12"/>
      <c r="G739" s="112"/>
      <c r="H739" s="11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12"/>
      <c r="G740" s="112"/>
      <c r="H740" s="11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12"/>
      <c r="G741" s="112"/>
      <c r="H741" s="11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12"/>
      <c r="G742" s="112"/>
      <c r="H742" s="11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12"/>
      <c r="G743" s="112"/>
      <c r="H743" s="11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12"/>
      <c r="G744" s="112"/>
      <c r="H744" s="11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12"/>
      <c r="G745" s="112"/>
      <c r="H745" s="11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12"/>
      <c r="G746" s="112"/>
      <c r="H746" s="11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12"/>
      <c r="G747" s="112"/>
      <c r="H747" s="11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12"/>
      <c r="G748" s="112"/>
      <c r="H748" s="11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12"/>
      <c r="G749" s="112"/>
      <c r="H749" s="11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12"/>
      <c r="G750" s="112"/>
      <c r="H750" s="11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12"/>
      <c r="G751" s="112"/>
      <c r="H751" s="11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12"/>
      <c r="G752" s="112"/>
      <c r="H752" s="11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12"/>
      <c r="G753" s="112"/>
      <c r="H753" s="11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12"/>
      <c r="G754" s="112"/>
      <c r="H754" s="11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12"/>
      <c r="G755" s="112"/>
      <c r="H755" s="11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12"/>
      <c r="G756" s="112"/>
      <c r="H756" s="11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12"/>
      <c r="G757" s="112"/>
      <c r="H757" s="1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12"/>
      <c r="G758" s="112"/>
      <c r="H758" s="11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12"/>
      <c r="G759" s="112"/>
      <c r="H759" s="11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12"/>
      <c r="G760" s="112"/>
      <c r="H760" s="11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12"/>
      <c r="G761" s="112"/>
      <c r="H761" s="11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12"/>
      <c r="G762" s="112"/>
      <c r="H762" s="11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12"/>
      <c r="G763" s="112"/>
      <c r="H763" s="11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12"/>
      <c r="G764" s="112"/>
      <c r="H764" s="11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12"/>
      <c r="G765" s="112"/>
      <c r="H765" s="11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12"/>
      <c r="G766" s="112"/>
      <c r="H766" s="11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12"/>
      <c r="G767" s="112"/>
      <c r="H767" s="11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12"/>
      <c r="G768" s="112"/>
      <c r="H768" s="11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12"/>
      <c r="G769" s="112"/>
      <c r="H769" s="11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12"/>
      <c r="G770" s="112"/>
      <c r="H770" s="11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12"/>
      <c r="G771" s="112"/>
      <c r="H771" s="11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12"/>
      <c r="G772" s="112"/>
      <c r="H772" s="11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12"/>
      <c r="G773" s="112"/>
      <c r="H773" s="11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12"/>
      <c r="G774" s="112"/>
      <c r="H774" s="11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12"/>
      <c r="G775" s="112"/>
      <c r="H775" s="11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12"/>
      <c r="G776" s="112"/>
      <c r="H776" s="11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12"/>
      <c r="G777" s="112"/>
      <c r="H777" s="11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12"/>
      <c r="G778" s="112"/>
      <c r="H778" s="11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12"/>
      <c r="G779" s="112"/>
      <c r="H779" s="11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12"/>
      <c r="G780" s="112"/>
      <c r="H780" s="11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12"/>
      <c r="G781" s="112"/>
      <c r="H781" s="11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12"/>
      <c r="G782" s="112"/>
      <c r="H782" s="11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12"/>
      <c r="G783" s="112"/>
      <c r="H783" s="11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12"/>
      <c r="G784" s="112"/>
      <c r="H784" s="11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12"/>
      <c r="G785" s="112"/>
      <c r="H785" s="11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12"/>
      <c r="G786" s="112"/>
      <c r="H786" s="11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12"/>
      <c r="G787" s="112"/>
      <c r="H787" s="11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12"/>
      <c r="G788" s="112"/>
      <c r="H788" s="11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12"/>
      <c r="G789" s="112"/>
      <c r="H789" s="11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12"/>
      <c r="G790" s="112"/>
      <c r="H790" s="11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12"/>
      <c r="G791" s="112"/>
      <c r="H791" s="11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12"/>
      <c r="G792" s="112"/>
      <c r="H792" s="11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12"/>
      <c r="G793" s="112"/>
      <c r="H793" s="11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12"/>
      <c r="G794" s="112"/>
      <c r="H794" s="11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12"/>
      <c r="G795" s="112"/>
      <c r="H795" s="11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12"/>
      <c r="G796" s="112"/>
      <c r="H796" s="11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12"/>
      <c r="G797" s="112"/>
      <c r="H797" s="11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12"/>
      <c r="G798" s="112"/>
      <c r="H798" s="11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12"/>
      <c r="G799" s="112"/>
      <c r="H799" s="11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12"/>
      <c r="G800" s="112"/>
      <c r="H800" s="11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12"/>
      <c r="G801" s="112"/>
      <c r="H801" s="11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12"/>
      <c r="G802" s="112"/>
      <c r="H802" s="11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12"/>
      <c r="G803" s="112"/>
      <c r="H803" s="11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12"/>
      <c r="G804" s="112"/>
      <c r="H804" s="11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12"/>
      <c r="G805" s="112"/>
      <c r="H805" s="11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12"/>
      <c r="G806" s="112"/>
      <c r="H806" s="11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12"/>
      <c r="G807" s="112"/>
      <c r="H807" s="11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12"/>
      <c r="G808" s="112"/>
      <c r="H808" s="11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12"/>
      <c r="G809" s="112"/>
      <c r="H809" s="11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12"/>
      <c r="G810" s="112"/>
      <c r="H810" s="11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12"/>
      <c r="G811" s="112"/>
      <c r="H811" s="11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12"/>
      <c r="G812" s="112"/>
      <c r="H812" s="11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12"/>
      <c r="G813" s="112"/>
      <c r="H813" s="11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12"/>
      <c r="G814" s="112"/>
      <c r="H814" s="11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12"/>
      <c r="G815" s="112"/>
      <c r="H815" s="11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12"/>
      <c r="G816" s="112"/>
      <c r="H816" s="11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12"/>
      <c r="G817" s="112"/>
      <c r="H817" s="11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12"/>
      <c r="G818" s="112"/>
      <c r="H818" s="11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12"/>
      <c r="G819" s="112"/>
      <c r="H819" s="11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12"/>
      <c r="G820" s="112"/>
      <c r="H820" s="11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12"/>
      <c r="G821" s="112"/>
      <c r="H821" s="11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12"/>
      <c r="G822" s="112"/>
      <c r="H822" s="11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12"/>
      <c r="G823" s="112"/>
      <c r="H823" s="11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12"/>
      <c r="G824" s="112"/>
      <c r="H824" s="11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12"/>
      <c r="G825" s="112"/>
      <c r="H825" s="11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12"/>
      <c r="G826" s="112"/>
      <c r="H826" s="11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12"/>
      <c r="G827" s="112"/>
      <c r="H827" s="11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12"/>
      <c r="G828" s="112"/>
      <c r="H828" s="11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12"/>
      <c r="G829" s="112"/>
      <c r="H829" s="11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12"/>
      <c r="G830" s="112"/>
      <c r="H830" s="11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12"/>
      <c r="G831" s="112"/>
      <c r="H831" s="11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12"/>
      <c r="G832" s="112"/>
      <c r="H832" s="11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12"/>
      <c r="G833" s="112"/>
      <c r="H833" s="11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12"/>
      <c r="G834" s="112"/>
      <c r="H834" s="11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12"/>
      <c r="G835" s="112"/>
      <c r="H835" s="11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12"/>
      <c r="G836" s="112"/>
      <c r="H836" s="11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12"/>
      <c r="G837" s="112"/>
      <c r="H837" s="11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12"/>
      <c r="G838" s="112"/>
      <c r="H838" s="11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12"/>
      <c r="G839" s="112"/>
      <c r="H839" s="11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12"/>
      <c r="G840" s="112"/>
      <c r="H840" s="11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12"/>
      <c r="G841" s="112"/>
      <c r="H841" s="11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12"/>
      <c r="G842" s="112"/>
      <c r="H842" s="11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12"/>
      <c r="G843" s="112"/>
      <c r="H843" s="11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12"/>
      <c r="G844" s="112"/>
      <c r="H844" s="11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12"/>
      <c r="G845" s="112"/>
      <c r="H845" s="11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12"/>
      <c r="G846" s="112"/>
      <c r="H846" s="11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12"/>
      <c r="G847" s="112"/>
      <c r="H847" s="11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12"/>
      <c r="G848" s="112"/>
      <c r="H848" s="11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12"/>
      <c r="G849" s="112"/>
      <c r="H849" s="11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12"/>
      <c r="G850" s="112"/>
      <c r="H850" s="11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12"/>
      <c r="G851" s="112"/>
      <c r="H851" s="11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12"/>
      <c r="G852" s="112"/>
      <c r="H852" s="11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12"/>
      <c r="G853" s="112"/>
      <c r="H853" s="11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12"/>
      <c r="G854" s="112"/>
      <c r="H854" s="11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12"/>
      <c r="G855" s="112"/>
      <c r="H855" s="11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12"/>
      <c r="G856" s="112"/>
      <c r="H856" s="11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12"/>
      <c r="G857" s="112"/>
      <c r="H857" s="11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12"/>
      <c r="G858" s="112"/>
      <c r="H858" s="11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12"/>
      <c r="G859" s="112"/>
      <c r="H859" s="11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12"/>
      <c r="G860" s="112"/>
      <c r="H860" s="11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12"/>
      <c r="G861" s="112"/>
      <c r="H861" s="11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12"/>
      <c r="G862" s="112"/>
      <c r="H862" s="11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12"/>
      <c r="G863" s="112"/>
      <c r="H863" s="11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12"/>
      <c r="G864" s="112"/>
      <c r="H864" s="11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12"/>
      <c r="G865" s="112"/>
      <c r="H865" s="11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12"/>
      <c r="G866" s="112"/>
      <c r="H866" s="11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12"/>
      <c r="G867" s="112"/>
      <c r="H867" s="11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12"/>
      <c r="G868" s="112"/>
      <c r="H868" s="11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12"/>
      <c r="G869" s="112"/>
      <c r="H869" s="11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12"/>
      <c r="G870" s="112"/>
      <c r="H870" s="11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12"/>
      <c r="G871" s="112"/>
      <c r="H871" s="11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12"/>
      <c r="G872" s="112"/>
      <c r="H872" s="11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12"/>
      <c r="G873" s="112"/>
      <c r="H873" s="11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12"/>
      <c r="G874" s="112"/>
      <c r="H874" s="11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12"/>
      <c r="G875" s="112"/>
      <c r="H875" s="11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12"/>
      <c r="G876" s="112"/>
      <c r="H876" s="11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12"/>
      <c r="G877" s="112"/>
      <c r="H877" s="11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12"/>
      <c r="G878" s="112"/>
      <c r="H878" s="11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12"/>
      <c r="G879" s="112"/>
      <c r="H879" s="11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12"/>
      <c r="G880" s="112"/>
      <c r="H880" s="11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12"/>
      <c r="G881" s="112"/>
      <c r="H881" s="11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12"/>
      <c r="G882" s="112"/>
      <c r="H882" s="11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12"/>
      <c r="G883" s="112"/>
      <c r="H883" s="11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12"/>
      <c r="G884" s="112"/>
      <c r="H884" s="11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12"/>
      <c r="G885" s="112"/>
      <c r="H885" s="11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12"/>
      <c r="G886" s="112"/>
      <c r="H886" s="11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12"/>
      <c r="G887" s="112"/>
      <c r="H887" s="11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12"/>
      <c r="G888" s="112"/>
      <c r="H888" s="11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12"/>
      <c r="G889" s="112"/>
      <c r="H889" s="11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12"/>
      <c r="G890" s="112"/>
      <c r="H890" s="11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12"/>
      <c r="G891" s="112"/>
      <c r="H891" s="11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12"/>
      <c r="G892" s="112"/>
      <c r="H892" s="11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12"/>
      <c r="G893" s="112"/>
      <c r="H893" s="11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12"/>
      <c r="G894" s="112"/>
      <c r="H894" s="11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12"/>
      <c r="G895" s="112"/>
      <c r="H895" s="11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12"/>
      <c r="G896" s="112"/>
      <c r="H896" s="11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12"/>
      <c r="G897" s="112"/>
      <c r="H897" s="11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12"/>
      <c r="G898" s="112"/>
      <c r="H898" s="11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12"/>
      <c r="G899" s="112"/>
      <c r="H899" s="11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12"/>
      <c r="G900" s="112"/>
      <c r="H900" s="11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12"/>
      <c r="G901" s="112"/>
      <c r="H901" s="11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12"/>
      <c r="G902" s="112"/>
      <c r="H902" s="11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12"/>
      <c r="G903" s="112"/>
      <c r="H903" s="11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12"/>
      <c r="G904" s="112"/>
      <c r="H904" s="11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12"/>
      <c r="G905" s="112"/>
      <c r="H905" s="11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12"/>
      <c r="G906" s="112"/>
      <c r="H906" s="11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12"/>
      <c r="G907" s="112"/>
      <c r="H907" s="11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12"/>
      <c r="G908" s="112"/>
      <c r="H908" s="11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12"/>
      <c r="G909" s="112"/>
      <c r="H909" s="11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12"/>
      <c r="G910" s="112"/>
      <c r="H910" s="11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12"/>
      <c r="G911" s="112"/>
      <c r="H911" s="11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12"/>
      <c r="G912" s="112"/>
      <c r="H912" s="11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12"/>
      <c r="G913" s="112"/>
      <c r="H913" s="11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12"/>
      <c r="G914" s="112"/>
      <c r="H914" s="11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12"/>
      <c r="G915" s="112"/>
      <c r="H915" s="11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12"/>
      <c r="G916" s="112"/>
      <c r="H916" s="11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12"/>
      <c r="G917" s="112"/>
      <c r="H917" s="11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12"/>
      <c r="G918" s="112"/>
      <c r="H918" s="11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12"/>
      <c r="G919" s="112"/>
      <c r="H919" s="11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12"/>
      <c r="G920" s="112"/>
      <c r="H920" s="11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12"/>
      <c r="G921" s="112"/>
      <c r="H921" s="11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12"/>
      <c r="G922" s="112"/>
      <c r="H922" s="11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12"/>
      <c r="G923" s="112"/>
      <c r="H923" s="11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12"/>
      <c r="G924" s="112"/>
      <c r="H924" s="11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12"/>
      <c r="G925" s="112"/>
      <c r="H925" s="11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12"/>
      <c r="G926" s="112"/>
      <c r="H926" s="11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12"/>
      <c r="G927" s="112"/>
      <c r="H927" s="11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12"/>
      <c r="G928" s="112"/>
      <c r="H928" s="11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12"/>
      <c r="G929" s="112"/>
      <c r="H929" s="11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12"/>
      <c r="G930" s="112"/>
      <c r="H930" s="11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12"/>
      <c r="G931" s="112"/>
      <c r="H931" s="11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12"/>
      <c r="G932" s="112"/>
      <c r="H932" s="11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12"/>
      <c r="G933" s="112"/>
      <c r="H933" s="11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12"/>
      <c r="G934" s="112"/>
      <c r="H934" s="11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12"/>
      <c r="G935" s="112"/>
      <c r="H935" s="11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12"/>
      <c r="G936" s="112"/>
      <c r="H936" s="11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12"/>
      <c r="G937" s="112"/>
      <c r="H937" s="11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12"/>
      <c r="G938" s="112"/>
      <c r="H938" s="11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12"/>
      <c r="G939" s="112"/>
      <c r="H939" s="11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12"/>
      <c r="G940" s="112"/>
      <c r="H940" s="11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12"/>
      <c r="G941" s="112"/>
      <c r="H941" s="11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12"/>
      <c r="G942" s="112"/>
      <c r="H942" s="11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12"/>
      <c r="G943" s="112"/>
      <c r="H943" s="11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12"/>
      <c r="G944" s="112"/>
      <c r="H944" s="11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12"/>
      <c r="G945" s="112"/>
      <c r="H945" s="11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12"/>
      <c r="G946" s="112"/>
      <c r="H946" s="11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12"/>
      <c r="G947" s="112"/>
      <c r="H947" s="11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12"/>
      <c r="G948" s="112"/>
      <c r="H948" s="11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12"/>
      <c r="G949" s="112"/>
      <c r="H949" s="11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12"/>
      <c r="G950" s="112"/>
      <c r="H950" s="11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12"/>
      <c r="G951" s="112"/>
      <c r="H951" s="11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12"/>
      <c r="G952" s="112"/>
      <c r="H952" s="11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12"/>
      <c r="G953" s="112"/>
      <c r="H953" s="11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12"/>
      <c r="G954" s="112"/>
      <c r="H954" s="11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12"/>
      <c r="G955" s="112"/>
      <c r="H955" s="11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12"/>
      <c r="G956" s="112"/>
      <c r="H956" s="11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12"/>
      <c r="G957" s="112"/>
      <c r="H957" s="11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12"/>
      <c r="G958" s="112"/>
      <c r="H958" s="11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12"/>
      <c r="G959" s="112"/>
      <c r="H959" s="11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12"/>
      <c r="G960" s="112"/>
      <c r="H960" s="11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12"/>
      <c r="G961" s="112"/>
      <c r="H961" s="11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12"/>
      <c r="G962" s="112"/>
      <c r="H962" s="11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12"/>
      <c r="G963" s="112"/>
      <c r="H963" s="11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12"/>
      <c r="G964" s="112"/>
      <c r="H964" s="11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12"/>
      <c r="G965" s="112"/>
      <c r="H965" s="11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12"/>
      <c r="G966" s="112"/>
      <c r="H966" s="11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12"/>
      <c r="G967" s="112"/>
      <c r="H967" s="11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12"/>
      <c r="G968" s="112"/>
      <c r="H968" s="11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12"/>
      <c r="G969" s="112"/>
      <c r="H969" s="11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12"/>
      <c r="G970" s="112"/>
      <c r="H970" s="11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12"/>
      <c r="G971" s="112"/>
      <c r="H971" s="11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12"/>
      <c r="G972" s="112"/>
      <c r="H972" s="11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12"/>
      <c r="G973" s="112"/>
      <c r="H973" s="11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12"/>
      <c r="G974" s="112"/>
      <c r="H974" s="11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12"/>
      <c r="G975" s="112"/>
      <c r="H975" s="11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12"/>
      <c r="G976" s="112"/>
      <c r="H976" s="11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12"/>
      <c r="G977" s="112"/>
      <c r="H977" s="11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12"/>
      <c r="G978" s="112"/>
      <c r="H978" s="11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12"/>
      <c r="G979" s="112"/>
      <c r="H979" s="11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12"/>
      <c r="G980" s="112"/>
      <c r="H980" s="11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12"/>
      <c r="G981" s="112"/>
      <c r="H981" s="11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12"/>
      <c r="G982" s="112"/>
      <c r="H982" s="11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12"/>
      <c r="G983" s="112"/>
      <c r="H983" s="11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12"/>
      <c r="G984" s="112"/>
      <c r="H984" s="11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12"/>
      <c r="G985" s="112"/>
      <c r="H985" s="11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12"/>
      <c r="G986" s="112"/>
      <c r="H986" s="11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12"/>
      <c r="G987" s="112"/>
      <c r="H987" s="11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12"/>
      <c r="G988" s="112"/>
      <c r="H988" s="11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12"/>
      <c r="G989" s="112"/>
      <c r="H989" s="11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12"/>
      <c r="G990" s="112"/>
      <c r="H990" s="11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12"/>
      <c r="G991" s="112"/>
      <c r="H991" s="11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12"/>
      <c r="G992" s="112"/>
      <c r="H992" s="11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7">
    <mergeCell ref="B2:H2"/>
    <mergeCell ref="B3:H3"/>
    <mergeCell ref="F5:F12"/>
    <mergeCell ref="G5:G12"/>
    <mergeCell ref="C14:D14"/>
    <mergeCell ref="C15:D15"/>
    <mergeCell ref="B17:H17"/>
    <mergeCell ref="B35:H35"/>
    <mergeCell ref="B36:H36"/>
    <mergeCell ref="C37:G37"/>
    <mergeCell ref="F19:F22"/>
    <mergeCell ref="G19:G22"/>
    <mergeCell ref="C24:D24"/>
    <mergeCell ref="C25:D25"/>
    <mergeCell ref="B27:H27"/>
    <mergeCell ref="C33:D33"/>
    <mergeCell ref="C34:D34"/>
  </mergeCells>
  <printOptions/>
  <pageMargins bottom="0.19" footer="0.0" header="0.0" left="0.16" right="0.19" top="0.2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14.57"/>
    <col customWidth="1" min="3" max="3" width="12.14"/>
    <col customWidth="1" min="4" max="4" width="10.71"/>
    <col customWidth="1" min="5" max="5" width="9.14"/>
    <col customWidth="1" min="6" max="6" width="25.71"/>
    <col customWidth="1" min="7" max="7" width="12.14"/>
    <col customWidth="1" min="8" max="8" width="10.71"/>
    <col customWidth="1" min="9" max="9" width="13.14"/>
    <col customWidth="1" min="10" max="19" width="9.14"/>
    <col customWidth="1" min="20" max="26" width="8.71"/>
  </cols>
  <sheetData>
    <row r="1" ht="93.0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ht="19.5" customHeight="1">
      <c r="A2" s="163"/>
      <c r="B2" s="166" t="s">
        <v>196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ht="12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ht="15.0" customHeight="1">
      <c r="A4" s="163"/>
      <c r="B4" s="167" t="s">
        <v>197</v>
      </c>
      <c r="C4" s="27"/>
      <c r="D4" s="27"/>
      <c r="E4" s="27"/>
      <c r="F4" s="28"/>
      <c r="G4" s="168"/>
      <c r="H4" s="168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ht="25.5" customHeight="1">
      <c r="A5" s="163"/>
      <c r="B5" s="169" t="s">
        <v>198</v>
      </c>
      <c r="C5" s="170" t="s">
        <v>199</v>
      </c>
      <c r="D5" s="170" t="s">
        <v>200</v>
      </c>
      <c r="E5" s="171" t="s">
        <v>201</v>
      </c>
      <c r="F5" s="17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ht="12.75" customHeight="1">
      <c r="A6" s="163"/>
      <c r="B6" s="173">
        <v>365.0</v>
      </c>
      <c r="C6" s="174">
        <v>12.0</v>
      </c>
      <c r="D6" s="175">
        <v>30.0</v>
      </c>
      <c r="E6" s="176">
        <v>22.0</v>
      </c>
      <c r="F6" s="177" t="s">
        <v>202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ht="12.75" customHeight="1">
      <c r="A7" s="163"/>
      <c r="B7" s="178">
        <v>365.0</v>
      </c>
      <c r="C7" s="179">
        <v>12.0</v>
      </c>
      <c r="D7" s="180">
        <v>30.0</v>
      </c>
      <c r="E7" s="181">
        <f>B7/C7/2</f>
        <v>15.20833333</v>
      </c>
      <c r="F7" s="182" t="s">
        <v>203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ht="18.75" customHeight="1">
      <c r="A8" s="163"/>
      <c r="B8" s="183"/>
      <c r="C8" s="183"/>
      <c r="D8" s="184"/>
      <c r="E8" s="185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ht="15.75" customHeight="1">
      <c r="A9" s="163"/>
      <c r="B9" s="186" t="s">
        <v>204</v>
      </c>
      <c r="C9" s="27"/>
      <c r="D9" s="27"/>
      <c r="E9" s="27"/>
      <c r="F9" s="27"/>
      <c r="G9" s="27"/>
      <c r="H9" s="27"/>
      <c r="I9" s="28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ht="55.5" customHeight="1">
      <c r="A10" s="163"/>
      <c r="B10" s="187" t="s">
        <v>205</v>
      </c>
      <c r="C10" s="170" t="s">
        <v>206</v>
      </c>
      <c r="D10" s="170" t="s">
        <v>207</v>
      </c>
      <c r="E10" s="188" t="s">
        <v>208</v>
      </c>
      <c r="F10" s="188" t="s">
        <v>209</v>
      </c>
      <c r="G10" s="170" t="s">
        <v>210</v>
      </c>
      <c r="H10" s="170" t="s">
        <v>211</v>
      </c>
      <c r="I10" s="189" t="s">
        <v>212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ht="12.75" customHeight="1">
      <c r="A11" s="163"/>
      <c r="B11" s="173" t="s">
        <v>213</v>
      </c>
      <c r="C11" s="190">
        <f>E7</f>
        <v>15.20833333</v>
      </c>
      <c r="D11" s="191">
        <f>'VIG NOTURNO 12 X 36'!I31+'VIG NOTURNO 12 X 36'!I32</f>
        <v>2160.86</v>
      </c>
      <c r="E11" s="192">
        <v>0.5833333333333334</v>
      </c>
      <c r="F11" s="193">
        <v>0.2</v>
      </c>
      <c r="G11" s="194">
        <f>D11*E11*F11</f>
        <v>252.1003333</v>
      </c>
      <c r="H11" s="195">
        <v>0.0833</v>
      </c>
      <c r="I11" s="196">
        <f>D11*H11*(1+F11)</f>
        <v>215.9995656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ht="25.5" customHeight="1">
      <c r="A12" s="163"/>
      <c r="B12" s="197" t="s">
        <v>214</v>
      </c>
      <c r="C12" s="36"/>
      <c r="D12" s="36"/>
      <c r="E12" s="36"/>
      <c r="F12" s="36"/>
      <c r="G12" s="36"/>
      <c r="H12" s="36"/>
      <c r="I12" s="172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ht="27.75" customHeight="1">
      <c r="A13" s="163"/>
      <c r="B13" s="198" t="s">
        <v>215</v>
      </c>
      <c r="C13" s="17"/>
      <c r="D13" s="17"/>
      <c r="E13" s="17"/>
      <c r="F13" s="17"/>
      <c r="G13" s="17"/>
      <c r="H13" s="17"/>
      <c r="I13" s="30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ht="16.5" customHeight="1">
      <c r="A14" s="163"/>
      <c r="B14" s="199"/>
      <c r="C14" s="199"/>
      <c r="D14" s="199"/>
      <c r="E14" s="199"/>
      <c r="F14" s="199"/>
      <c r="G14" s="199"/>
      <c r="H14" s="199"/>
      <c r="I14" s="199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ht="15.0" customHeight="1">
      <c r="A15" s="163"/>
      <c r="B15" s="200"/>
      <c r="C15" s="183"/>
      <c r="D15" s="183"/>
      <c r="E15" s="201"/>
      <c r="F15" s="202"/>
      <c r="G15" s="203"/>
      <c r="H15" s="202"/>
      <c r="I15" s="20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ht="12.75" customHeight="1">
      <c r="A16" s="163"/>
      <c r="B16" s="204" t="s">
        <v>108</v>
      </c>
      <c r="C16" s="27"/>
      <c r="D16" s="27"/>
      <c r="E16" s="27"/>
      <c r="F16" s="27"/>
      <c r="G16" s="27"/>
      <c r="H16" s="27"/>
      <c r="I16" s="28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ht="42.75" customHeight="1">
      <c r="A17" s="163"/>
      <c r="B17" s="169" t="s">
        <v>216</v>
      </c>
      <c r="C17" s="170" t="s">
        <v>217</v>
      </c>
      <c r="D17" s="170" t="s">
        <v>218</v>
      </c>
      <c r="E17" s="170" t="s">
        <v>219</v>
      </c>
      <c r="F17" s="170" t="s">
        <v>220</v>
      </c>
      <c r="G17" s="205" t="s">
        <v>221</v>
      </c>
      <c r="H17" s="206" t="s">
        <v>222</v>
      </c>
      <c r="I17" s="207" t="s">
        <v>223</v>
      </c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ht="12.75" customHeight="1">
      <c r="A18" s="163"/>
      <c r="B18" s="178" t="s">
        <v>224</v>
      </c>
      <c r="C18" s="208">
        <v>0.0</v>
      </c>
      <c r="D18" s="209">
        <v>0.5</v>
      </c>
      <c r="E18" s="210">
        <f>'VIG DIURNO 12 X 36'!I37</f>
        <v>2160.86</v>
      </c>
      <c r="F18" s="211">
        <f t="shared" ref="F18:F19" si="1">E18/220</f>
        <v>9.822090909</v>
      </c>
      <c r="G18" s="211">
        <f t="shared" ref="G18:G19" si="2">F18*D18</f>
        <v>4.911045455</v>
      </c>
      <c r="H18" s="212">
        <f t="shared" ref="H18:H19" si="3">1/220*50%*C18</f>
        <v>0</v>
      </c>
      <c r="I18" s="213">
        <f t="shared" ref="I18:I19" si="4">(G18+F18)*C18</f>
        <v>0</v>
      </c>
      <c r="J18" s="163"/>
      <c r="K18" s="163"/>
      <c r="L18" s="163"/>
      <c r="M18" s="163" t="s">
        <v>225</v>
      </c>
      <c r="N18" s="1"/>
      <c r="O18" s="1"/>
      <c r="P18" s="1"/>
      <c r="Q18" s="1"/>
      <c r="R18" s="1"/>
      <c r="S18" s="163">
        <v>190.88318181818184</v>
      </c>
      <c r="T18" s="163"/>
      <c r="U18" s="163"/>
      <c r="V18" s="163"/>
      <c r="W18" s="163"/>
      <c r="X18" s="163"/>
      <c r="Y18" s="163"/>
      <c r="Z18" s="163"/>
    </row>
    <row r="19" ht="36.0" customHeight="1">
      <c r="A19" s="163"/>
      <c r="B19" s="178" t="s">
        <v>226</v>
      </c>
      <c r="C19" s="208">
        <v>0.0</v>
      </c>
      <c r="D19" s="209">
        <v>0.5</v>
      </c>
      <c r="E19" s="210">
        <f>'VIG NOTURNO 12 X 36'!I37</f>
        <v>2628.959899</v>
      </c>
      <c r="F19" s="211">
        <f t="shared" si="1"/>
        <v>11.94981772</v>
      </c>
      <c r="G19" s="211">
        <f t="shared" si="2"/>
        <v>5.974908861</v>
      </c>
      <c r="H19" s="212">
        <f t="shared" si="3"/>
        <v>0</v>
      </c>
      <c r="I19" s="213">
        <f t="shared" si="4"/>
        <v>0</v>
      </c>
      <c r="J19" s="163"/>
      <c r="K19" s="163"/>
      <c r="L19" s="163"/>
      <c r="M19" s="163" t="s">
        <v>225</v>
      </c>
      <c r="N19" s="1"/>
      <c r="O19" s="1"/>
      <c r="P19" s="1"/>
      <c r="Q19" s="1"/>
      <c r="R19" s="1"/>
      <c r="S19" s="163">
        <v>224.62159090909094</v>
      </c>
      <c r="T19" s="163"/>
      <c r="U19" s="163"/>
      <c r="V19" s="163"/>
      <c r="W19" s="163"/>
      <c r="X19" s="163"/>
      <c r="Y19" s="163"/>
      <c r="Z19" s="163"/>
    </row>
    <row r="20" ht="15.75" customHeight="1">
      <c r="A20" s="163"/>
      <c r="B20" s="214" t="s">
        <v>227</v>
      </c>
      <c r="C20" s="215"/>
      <c r="D20" s="215"/>
      <c r="E20" s="215"/>
      <c r="F20" s="215"/>
      <c r="G20" s="215"/>
      <c r="H20" s="215"/>
      <c r="I20" s="216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ht="48.75" customHeight="1">
      <c r="A21" s="163"/>
      <c r="B21" s="217" t="s">
        <v>228</v>
      </c>
      <c r="C21" s="218"/>
      <c r="D21" s="218"/>
      <c r="E21" s="218"/>
      <c r="F21" s="218"/>
      <c r="G21" s="218"/>
      <c r="H21" s="218"/>
      <c r="I21" s="219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ht="12.75" customHeight="1">
      <c r="A22" s="163"/>
      <c r="B22" s="200"/>
      <c r="C22" s="200"/>
      <c r="D22" s="200"/>
      <c r="E22" s="200"/>
      <c r="F22" s="200"/>
      <c r="G22" s="200"/>
      <c r="H22" s="200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ht="12.7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ht="12.75" customHeight="1">
      <c r="A24" s="163"/>
      <c r="B24" s="167" t="s">
        <v>229</v>
      </c>
      <c r="C24" s="27"/>
      <c r="D24" s="27"/>
      <c r="E24" s="27"/>
      <c r="F24" s="27"/>
      <c r="G24" s="27"/>
      <c r="H24" s="27"/>
      <c r="I24" s="28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ht="37.5" customHeight="1">
      <c r="A25" s="163"/>
      <c r="B25" s="169" t="s">
        <v>230</v>
      </c>
      <c r="C25" s="170" t="s">
        <v>231</v>
      </c>
      <c r="D25" s="170" t="s">
        <v>232</v>
      </c>
      <c r="E25" s="170" t="s">
        <v>233</v>
      </c>
      <c r="F25" s="170" t="s">
        <v>234</v>
      </c>
      <c r="G25" s="170" t="s">
        <v>235</v>
      </c>
      <c r="H25" s="220" t="s">
        <v>236</v>
      </c>
      <c r="I25" s="189" t="s">
        <v>237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ht="12.75" customHeight="1">
      <c r="A26" s="163"/>
      <c r="B26" s="173" t="s">
        <v>238</v>
      </c>
      <c r="C26" s="221">
        <v>4.45</v>
      </c>
      <c r="D26" s="174">
        <v>2.0</v>
      </c>
      <c r="E26" s="222">
        <f>E7</f>
        <v>15.20833333</v>
      </c>
      <c r="F26" s="223">
        <f>E26*D26*C26</f>
        <v>135.3541667</v>
      </c>
      <c r="G26" s="223">
        <v>1508.9</v>
      </c>
      <c r="H26" s="223">
        <f>G26*6%*0.5</f>
        <v>45.267</v>
      </c>
      <c r="I26" s="224">
        <f>F26-H26</f>
        <v>90.08716667</v>
      </c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</row>
    <row r="27" ht="12.7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ht="12.75" customHeight="1">
      <c r="A28" s="163"/>
      <c r="B28" s="167" t="s">
        <v>239</v>
      </c>
      <c r="C28" s="28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ht="12.75" customHeight="1">
      <c r="A29" s="163"/>
      <c r="B29" s="225" t="s">
        <v>12</v>
      </c>
      <c r="C29" s="226">
        <v>4.45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ht="13.5" customHeight="1">
      <c r="A30" s="163"/>
      <c r="B30" s="163"/>
      <c r="C30" s="227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ht="28.5" customHeight="1">
      <c r="A31" s="163"/>
      <c r="B31" s="166"/>
      <c r="I31" s="228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ht="12.75" customHeight="1">
      <c r="A32" s="163"/>
      <c r="B32" s="229" t="s">
        <v>240</v>
      </c>
      <c r="C32" s="48"/>
      <c r="D32" s="48"/>
      <c r="E32" s="48"/>
      <c r="F32" s="48"/>
      <c r="G32" s="49"/>
      <c r="H32" s="163"/>
      <c r="I32" s="228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ht="12.75" customHeight="1">
      <c r="A33" s="163"/>
      <c r="B33" s="230" t="s">
        <v>230</v>
      </c>
      <c r="C33" s="231" t="s">
        <v>241</v>
      </c>
      <c r="D33" s="231" t="s">
        <v>242</v>
      </c>
      <c r="E33" s="231" t="s">
        <v>234</v>
      </c>
      <c r="F33" s="231" t="s">
        <v>243</v>
      </c>
      <c r="G33" s="232" t="s">
        <v>244</v>
      </c>
      <c r="H33" s="23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ht="12.75" customHeight="1">
      <c r="A34" s="163"/>
      <c r="B34" s="173" t="s">
        <v>238</v>
      </c>
      <c r="C34" s="223">
        <v>31.95</v>
      </c>
      <c r="D34" s="222">
        <f>E7</f>
        <v>15.20833333</v>
      </c>
      <c r="E34" s="223">
        <f>C34*D34</f>
        <v>485.90625</v>
      </c>
      <c r="F34" s="223">
        <f>E34*20%</f>
        <v>97.18125</v>
      </c>
      <c r="G34" s="224">
        <f>E34-F34</f>
        <v>388.725</v>
      </c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ht="12.75" customHeight="1">
      <c r="A35" s="163"/>
      <c r="B35" s="178" t="s">
        <v>245</v>
      </c>
      <c r="C35" s="234" t="s">
        <v>246</v>
      </c>
      <c r="D35" s="17"/>
      <c r="E35" s="17"/>
      <c r="F35" s="17"/>
      <c r="G35" s="30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ht="12.75" customHeight="1">
      <c r="A36" s="163"/>
      <c r="B36" s="228"/>
      <c r="C36" s="163"/>
      <c r="D36" s="163"/>
      <c r="E36" s="163"/>
      <c r="F36" s="163"/>
      <c r="G36" s="163"/>
      <c r="H36" s="163"/>
      <c r="I36" s="228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ht="12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ht="12.75" customHeight="1">
      <c r="A38" s="163"/>
      <c r="B38" s="235" t="s">
        <v>118</v>
      </c>
      <c r="C38" s="36"/>
      <c r="D38" s="36"/>
      <c r="E38" s="36"/>
      <c r="F38" s="37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ht="12.75" customHeight="1">
      <c r="A39" s="163"/>
      <c r="B39" s="236"/>
      <c r="C39" s="237" t="s">
        <v>247</v>
      </c>
      <c r="D39" s="237" t="s">
        <v>248</v>
      </c>
      <c r="E39" s="238" t="s">
        <v>249</v>
      </c>
      <c r="F39" s="239" t="s">
        <v>250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>
      <c r="A40" s="163"/>
      <c r="B40" s="240" t="s">
        <v>46</v>
      </c>
      <c r="C40" s="241" t="s">
        <v>119</v>
      </c>
      <c r="D40" s="242">
        <v>0.06</v>
      </c>
      <c r="E40" s="243"/>
      <c r="F40" s="241" t="s">
        <v>251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>
      <c r="A41" s="163"/>
      <c r="B41" s="240" t="s">
        <v>20</v>
      </c>
      <c r="C41" s="241" t="s">
        <v>120</v>
      </c>
      <c r="D41" s="242">
        <v>0.0679</v>
      </c>
      <c r="E41" s="243"/>
      <c r="F41" s="241" t="s">
        <v>251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ht="12.75" customHeight="1">
      <c r="A42" s="163"/>
      <c r="B42" s="244" t="s">
        <v>23</v>
      </c>
      <c r="C42" s="245" t="s">
        <v>122</v>
      </c>
      <c r="D42" s="246"/>
      <c r="E42" s="243"/>
      <c r="F42" s="247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>
      <c r="A43" s="163"/>
      <c r="B43" s="244"/>
      <c r="C43" s="241" t="s">
        <v>154</v>
      </c>
      <c r="D43" s="246"/>
      <c r="E43" s="243"/>
      <c r="F43" s="247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>
      <c r="A44" s="163"/>
      <c r="B44" s="244"/>
      <c r="C44" s="241" t="s">
        <v>124</v>
      </c>
      <c r="D44" s="242">
        <v>0.0065</v>
      </c>
      <c r="E44" s="243"/>
      <c r="F44" s="241" t="s">
        <v>252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>
      <c r="A45" s="163"/>
      <c r="B45" s="244"/>
      <c r="C45" s="241" t="s">
        <v>125</v>
      </c>
      <c r="D45" s="242">
        <v>0.03</v>
      </c>
      <c r="E45" s="243"/>
      <c r="F45" s="241" t="s">
        <v>252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ht="12.75" customHeight="1">
      <c r="A46" s="163"/>
      <c r="B46" s="244"/>
      <c r="C46" s="241" t="s">
        <v>126</v>
      </c>
      <c r="D46" s="246"/>
      <c r="E46" s="243"/>
      <c r="F46" s="247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ht="12.75" customHeight="1">
      <c r="A47" s="163"/>
      <c r="B47" s="244"/>
      <c r="C47" s="241" t="s">
        <v>127</v>
      </c>
      <c r="D47" s="246"/>
      <c r="E47" s="243"/>
      <c r="F47" s="247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ht="12.75" customHeight="1">
      <c r="A48" s="163"/>
      <c r="B48" s="244"/>
      <c r="C48" s="241" t="s">
        <v>128</v>
      </c>
      <c r="D48" s="248">
        <v>0.05</v>
      </c>
      <c r="E48" s="243"/>
      <c r="F48" s="249" t="s">
        <v>253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ht="12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ht="12.7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ht="12.7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ht="12.7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ht="12.7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ht="12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ht="12.7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ht="12.7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ht="12.7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ht="12.7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ht="12.7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ht="12.7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ht="12.7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ht="12.75" customHeight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ht="12.7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ht="12.7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ht="12.7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ht="12.7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ht="12.7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ht="12.7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ht="12.7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</row>
    <row r="71" ht="12.7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ht="12.7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ht="12.7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ht="12.7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ht="12.7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ht="12.7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ht="12.7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ht="12.7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ht="12.7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ht="12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ht="12.7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ht="12.7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ht="12.7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ht="12.75" customHeight="1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ht="12.75" customHeight="1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ht="12.75" customHeight="1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ht="12.7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ht="12.75" customHeight="1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ht="12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ht="12.75" customHeight="1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ht="12.75" customHeight="1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ht="12.75" customHeight="1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ht="12.75" customHeight="1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ht="12.7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ht="12.75" customHeight="1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ht="12.75" customHeight="1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ht="12.75" customHeight="1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ht="12.75" customHeight="1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ht="12.75" customHeight="1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ht="12.75" customHeight="1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ht="12.75" customHeight="1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ht="12.75" customHeight="1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ht="12.75" customHeight="1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ht="12.75" customHeight="1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ht="12.7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ht="12.75" customHeight="1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ht="12.75" customHeight="1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ht="12.75" customHeight="1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ht="12.75" customHeight="1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ht="12.75" customHeight="1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ht="12.75" customHeight="1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ht="12.75" customHeight="1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ht="12.75" customHeight="1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ht="12.75" customHeight="1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ht="12.7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ht="12.75" customHeight="1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ht="12.7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ht="12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ht="12.7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ht="12.7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ht="12.7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ht="12.7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ht="12.7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ht="12.7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ht="12.7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ht="12.7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ht="12.7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ht="12.7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ht="12.7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ht="12.7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ht="12.7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ht="12.7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ht="12.7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ht="12.7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ht="12.7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ht="12.7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ht="12.7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ht="12.7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ht="12.7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ht="12.7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ht="12.75" customHeight="1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ht="12.75" customHeight="1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ht="12.75" customHeight="1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ht="12.75" customHeight="1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ht="12.75" customHeight="1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ht="12.75" customHeight="1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ht="12.75" customHeight="1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ht="12.75" customHeight="1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ht="12.75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ht="12.75" customHeight="1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ht="12.75" customHeight="1">
      <c r="A153" s="163"/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ht="12.75" customHeight="1">
      <c r="A154" s="163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ht="12.75" customHeight="1">
      <c r="A155" s="163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ht="12.75" customHeight="1">
      <c r="A156" s="163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ht="12.75" customHeight="1">
      <c r="A157" s="163"/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ht="12.75" customHeight="1">
      <c r="A158" s="163"/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ht="12.75" customHeight="1">
      <c r="A159" s="163"/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ht="12.7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ht="12.75" customHeight="1">
      <c r="A161" s="163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ht="12.75" customHeight="1">
      <c r="A162" s="163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ht="12.75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ht="12.75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ht="12.7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ht="12.75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ht="12.75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ht="12.75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ht="12.75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ht="12.7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ht="12.7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ht="12.75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ht="12.75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ht="12.7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ht="12.75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ht="12.75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ht="12.75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ht="12.75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ht="12.75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ht="12.75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ht="12.75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ht="12.75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ht="12.75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ht="12.75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ht="12.7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ht="12.75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ht="12.75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ht="12.75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ht="12.75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ht="12.75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ht="12.7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ht="12.75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ht="12.75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ht="12.75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ht="12.75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ht="12.7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ht="12.75" customHeight="1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ht="12.75" customHeight="1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ht="12.7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ht="12.7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ht="12.75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ht="12.75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ht="12.75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ht="12.75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ht="12.7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ht="12.75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ht="12.75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ht="12.75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ht="12.75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ht="12.75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ht="12.7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ht="12.75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ht="12.75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ht="12.75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ht="12.75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ht="12.75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ht="12.75" customHeight="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ht="12.75" customHeight="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ht="12.75" customHeight="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ht="12.75" customHeight="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ht="12.75" customHeight="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ht="12.75" customHeight="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ht="12.7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ht="12.75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ht="12.75" customHeight="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ht="12.75" customHeight="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ht="12.75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ht="12.75" customHeight="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ht="12.75" customHeigh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ht="12.75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ht="12.75" customHeight="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ht="12.7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</row>
    <row r="233" ht="12.75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</row>
    <row r="234" ht="12.7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</row>
    <row r="235" ht="12.7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</row>
    <row r="236" ht="12.7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</row>
    <row r="237" ht="12.7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ht="12.7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</row>
    <row r="239" ht="12.7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</row>
    <row r="240" ht="12.75" customHeight="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</row>
    <row r="241" ht="12.75" customHeight="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</row>
    <row r="242" ht="12.75" customHeight="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</row>
    <row r="243" ht="12.75" customHeight="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</row>
    <row r="244" ht="12.75" customHeight="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</row>
    <row r="245" ht="12.75" customHeight="1">
      <c r="A245" s="163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</row>
    <row r="246" ht="12.75" customHeight="1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</row>
    <row r="247" ht="12.75" customHeight="1">
      <c r="A247" s="163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ht="12.75" customHeight="1">
      <c r="A248" s="163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</row>
    <row r="249" ht="12.75" customHeight="1">
      <c r="A249" s="163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</row>
    <row r="250" ht="12.75" customHeight="1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</row>
    <row r="251" ht="12.75" customHeight="1">
      <c r="A251" s="163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</row>
    <row r="252" ht="12.75" customHeight="1">
      <c r="A252" s="163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</row>
    <row r="253" ht="12.75" customHeight="1">
      <c r="A253" s="163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</row>
    <row r="254" ht="12.75" customHeight="1">
      <c r="A254" s="163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</row>
    <row r="255" ht="12.75" customHeight="1">
      <c r="A255" s="163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</row>
    <row r="256" ht="12.75" customHeight="1">
      <c r="A256" s="163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</row>
    <row r="257" ht="12.75" customHeight="1">
      <c r="A257" s="163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</row>
    <row r="258" ht="12.75" customHeight="1">
      <c r="A258" s="163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</row>
    <row r="259" ht="12.75" customHeight="1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</row>
    <row r="260" ht="12.75" customHeight="1">
      <c r="A260" s="163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</row>
    <row r="261" ht="12.75" customHeight="1">
      <c r="A261" s="163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</row>
    <row r="262" ht="12.75" customHeight="1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</row>
    <row r="263" ht="12.75" customHeight="1">
      <c r="A263" s="163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</row>
    <row r="264" ht="12.75" customHeight="1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</row>
    <row r="265" ht="12.75" customHeight="1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ht="12.75" customHeight="1">
      <c r="A266" s="163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</row>
    <row r="267" ht="12.75" customHeight="1">
      <c r="A267" s="163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</row>
    <row r="268" ht="12.75" customHeight="1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</row>
    <row r="269" ht="12.75" customHeight="1">
      <c r="A269" s="163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</row>
    <row r="270" ht="12.75" customHeight="1">
      <c r="A270" s="163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</row>
    <row r="271" ht="12.75" customHeight="1">
      <c r="A271" s="163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</row>
    <row r="272" ht="12.75" customHeight="1">
      <c r="A272" s="163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</row>
    <row r="273" ht="12.75" customHeight="1">
      <c r="A273" s="163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</row>
    <row r="274" ht="12.75" customHeight="1">
      <c r="A274" s="163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</row>
    <row r="275" ht="12.75" customHeight="1">
      <c r="A275" s="163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</row>
    <row r="276" ht="12.75" customHeight="1">
      <c r="A276" s="163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</row>
    <row r="277" ht="12.75" customHeight="1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</row>
    <row r="278" ht="12.75" customHeight="1">
      <c r="A278" s="163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</row>
    <row r="279" ht="12.75" customHeight="1">
      <c r="A279" s="163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</row>
    <row r="280" ht="12.75" customHeight="1">
      <c r="A280" s="163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</row>
    <row r="281" ht="12.75" customHeight="1">
      <c r="A281" s="163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</row>
    <row r="282" ht="12.75" customHeight="1">
      <c r="A282" s="163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</row>
    <row r="283" ht="12.75" customHeight="1">
      <c r="A283" s="163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</row>
    <row r="284" ht="12.75" customHeight="1">
      <c r="A284" s="163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</row>
    <row r="285" ht="12.75" customHeight="1">
      <c r="A285" s="163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</row>
    <row r="286" ht="12.75" customHeight="1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</row>
    <row r="287" ht="12.75" customHeight="1">
      <c r="A287" s="163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</row>
    <row r="288" ht="12.75" customHeight="1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</row>
    <row r="289" ht="12.75" customHeight="1">
      <c r="A289" s="163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</row>
    <row r="290" ht="12.75" customHeight="1">
      <c r="A290" s="163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</row>
    <row r="291" ht="12.75" customHeight="1">
      <c r="A291" s="163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</row>
    <row r="292" ht="12.75" customHeight="1">
      <c r="A292" s="163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</row>
    <row r="293" ht="12.75" customHeight="1">
      <c r="A293" s="163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</row>
    <row r="294" ht="12.75" customHeight="1">
      <c r="A294" s="163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</row>
    <row r="295" ht="12.75" customHeight="1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</row>
    <row r="296" ht="12.75" customHeight="1">
      <c r="A296" s="163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</row>
    <row r="297" ht="12.75" customHeight="1">
      <c r="A297" s="163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</row>
    <row r="298" ht="12.75" customHeight="1">
      <c r="A298" s="163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</row>
    <row r="299" ht="12.75" customHeight="1">
      <c r="A299" s="163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</row>
    <row r="300" ht="12.75" customHeight="1">
      <c r="A300" s="163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1" ht="12.75" customHeight="1">
      <c r="A301" s="163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</row>
    <row r="302" ht="12.75" customHeight="1">
      <c r="A302" s="163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</row>
    <row r="303" ht="12.75" customHeight="1">
      <c r="A303" s="163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</row>
    <row r="304" ht="12.75" customHeight="1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</row>
    <row r="305" ht="12.75" customHeight="1">
      <c r="A305" s="163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</row>
    <row r="306" ht="12.75" customHeight="1">
      <c r="A306" s="163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</row>
    <row r="307" ht="12.75" customHeight="1">
      <c r="A307" s="163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</row>
    <row r="308" ht="12.75" customHeight="1">
      <c r="A308" s="163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</row>
    <row r="309" ht="12.75" customHeight="1">
      <c r="A309" s="163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</row>
    <row r="310" ht="12.75" customHeight="1">
      <c r="A310" s="163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</row>
    <row r="311" ht="12.75" customHeight="1">
      <c r="A311" s="163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</row>
    <row r="312" ht="12.75" customHeight="1">
      <c r="A312" s="163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</row>
    <row r="313" ht="12.75" customHeight="1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</row>
    <row r="314" ht="12.75" customHeight="1">
      <c r="A314" s="163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</row>
    <row r="315" ht="12.75" customHeight="1">
      <c r="A315" s="163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</row>
    <row r="316" ht="12.75" customHeight="1">
      <c r="A316" s="163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</row>
    <row r="317" ht="12.75" customHeight="1">
      <c r="A317" s="163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</row>
    <row r="318" ht="12.75" customHeight="1">
      <c r="A318" s="163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</row>
    <row r="319" ht="12.75" customHeight="1">
      <c r="A319" s="163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</row>
    <row r="320" ht="12.75" customHeight="1">
      <c r="A320" s="163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</row>
    <row r="321" ht="12.75" customHeight="1">
      <c r="A321" s="163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</row>
    <row r="322" ht="12.75" customHeight="1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</row>
    <row r="323" ht="12.75" customHeight="1">
      <c r="A323" s="163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</row>
    <row r="324" ht="12.75" customHeight="1">
      <c r="A324" s="163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</row>
    <row r="325" ht="12.75" customHeight="1">
      <c r="A325" s="163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</row>
    <row r="326" ht="12.75" customHeight="1">
      <c r="A326" s="163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</row>
    <row r="327" ht="12.75" customHeight="1">
      <c r="A327" s="163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</row>
    <row r="328" ht="12.75" customHeight="1">
      <c r="A328" s="163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</row>
    <row r="329" ht="12.75" customHeight="1">
      <c r="A329" s="163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</row>
    <row r="330" ht="12.75" customHeight="1">
      <c r="A330" s="163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</row>
    <row r="331" ht="12.75" customHeight="1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</row>
    <row r="332" ht="12.75" customHeight="1">
      <c r="A332" s="163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</row>
    <row r="333" ht="12.75" customHeight="1">
      <c r="A333" s="163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</row>
    <row r="334" ht="12.75" customHeight="1">
      <c r="A334" s="163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</row>
    <row r="335" ht="12.75" customHeight="1">
      <c r="A335" s="163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</row>
    <row r="336" ht="12.75" customHeight="1">
      <c r="A336" s="163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</row>
    <row r="337" ht="12.75" customHeight="1">
      <c r="A337" s="163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</row>
    <row r="338" ht="12.75" customHeight="1">
      <c r="A338" s="163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</row>
    <row r="339" ht="12.75" customHeight="1">
      <c r="A339" s="163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</row>
    <row r="340" ht="12.75" customHeight="1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</row>
    <row r="341" ht="12.75" customHeight="1">
      <c r="A341" s="163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</row>
    <row r="342" ht="12.75" customHeight="1">
      <c r="A342" s="163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</row>
    <row r="343" ht="12.75" customHeight="1">
      <c r="A343" s="163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</row>
    <row r="344" ht="12.75" customHeight="1">
      <c r="A344" s="163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</row>
    <row r="345" ht="12.75" customHeight="1">
      <c r="A345" s="163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</row>
    <row r="346" ht="12.75" customHeight="1">
      <c r="A346" s="163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</row>
    <row r="347" ht="12.75" customHeight="1">
      <c r="A347" s="163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</row>
    <row r="348" ht="12.75" customHeight="1">
      <c r="A348" s="163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</row>
    <row r="349" ht="12.75" customHeight="1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</row>
    <row r="350" ht="12.75" customHeight="1">
      <c r="A350" s="163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</row>
    <row r="351" ht="12.75" customHeight="1">
      <c r="A351" s="163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</row>
    <row r="352" ht="12.75" customHeight="1">
      <c r="A352" s="163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</row>
    <row r="353" ht="12.75" customHeight="1">
      <c r="A353" s="163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</row>
    <row r="354" ht="12.75" customHeight="1">
      <c r="A354" s="163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</row>
    <row r="355" ht="12.75" customHeight="1">
      <c r="A355" s="163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</row>
    <row r="356" ht="12.75" customHeight="1">
      <c r="A356" s="163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</row>
    <row r="357" ht="12.75" customHeight="1">
      <c r="A357" s="163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</row>
    <row r="358" ht="12.75" customHeight="1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</row>
    <row r="359" ht="12.75" customHeight="1">
      <c r="A359" s="163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</row>
    <row r="360" ht="12.75" customHeight="1">
      <c r="A360" s="163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</row>
    <row r="361" ht="12.75" customHeight="1">
      <c r="A361" s="163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</row>
    <row r="362" ht="12.75" customHeight="1">
      <c r="A362" s="163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</row>
    <row r="363" ht="12.75" customHeight="1">
      <c r="A363" s="163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</row>
    <row r="364" ht="12.75" customHeight="1">
      <c r="A364" s="163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</row>
    <row r="365" ht="12.75" customHeight="1">
      <c r="A365" s="163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</row>
    <row r="366" ht="12.75" customHeight="1">
      <c r="A366" s="163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</row>
    <row r="367" ht="12.75" customHeight="1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</row>
    <row r="368" ht="12.75" customHeight="1">
      <c r="A368" s="163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</row>
    <row r="369" ht="12.75" customHeight="1">
      <c r="A369" s="163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</row>
    <row r="370" ht="12.75" customHeight="1">
      <c r="A370" s="163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</row>
    <row r="371" ht="12.75" customHeight="1">
      <c r="A371" s="163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</row>
    <row r="372" ht="12.75" customHeight="1">
      <c r="A372" s="163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</row>
    <row r="373" ht="12.75" customHeight="1">
      <c r="A373" s="163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</row>
    <row r="374" ht="12.75" customHeight="1">
      <c r="A374" s="163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</row>
    <row r="375" ht="12.75" customHeight="1">
      <c r="A375" s="163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</row>
    <row r="376" ht="12.75" customHeight="1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</row>
    <row r="377" ht="12.75" customHeight="1">
      <c r="A377" s="163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</row>
    <row r="378" ht="12.75" customHeight="1">
      <c r="A378" s="163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</row>
    <row r="379" ht="12.75" customHeight="1">
      <c r="A379" s="163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</row>
    <row r="380" ht="12.75" customHeight="1">
      <c r="A380" s="163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</row>
    <row r="381" ht="12.75" customHeight="1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</row>
    <row r="382" ht="12.75" customHeight="1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</row>
    <row r="383" ht="12.75" customHeight="1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</row>
    <row r="384" ht="12.75" customHeight="1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</row>
    <row r="385" ht="12.75" customHeight="1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</row>
    <row r="386" ht="12.75" customHeight="1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</row>
    <row r="387" ht="12.75" customHeight="1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</row>
    <row r="388" ht="12.75" customHeight="1">
      <c r="A388" s="163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</row>
    <row r="389" ht="12.75" customHeight="1">
      <c r="A389" s="163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</row>
    <row r="390" ht="12.75" customHeight="1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</row>
    <row r="391" ht="12.75" customHeight="1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</row>
    <row r="392" ht="12.75" customHeight="1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</row>
    <row r="393" ht="12.75" customHeight="1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</row>
    <row r="394" ht="12.75" customHeight="1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</row>
    <row r="395" ht="12.75" customHeight="1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</row>
    <row r="396" ht="12.75" customHeight="1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</row>
    <row r="397" ht="12.75" customHeight="1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</row>
    <row r="398" ht="12.75" customHeight="1">
      <c r="A398" s="163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</row>
    <row r="399" ht="12.75" customHeight="1">
      <c r="A399" s="163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</row>
    <row r="400" ht="12.75" customHeight="1">
      <c r="A400" s="163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</row>
    <row r="401" ht="12.75" customHeight="1">
      <c r="A401" s="163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</row>
    <row r="402" ht="12.75" customHeight="1">
      <c r="A402" s="163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</row>
    <row r="403" ht="12.75" customHeight="1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</row>
    <row r="404" ht="12.75" customHeight="1">
      <c r="A404" s="163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</row>
    <row r="405" ht="12.75" customHeight="1">
      <c r="A405" s="163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</row>
    <row r="406" ht="12.75" customHeight="1">
      <c r="A406" s="163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</row>
    <row r="407" ht="12.75" customHeight="1">
      <c r="A407" s="163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</row>
    <row r="408" ht="12.75" customHeight="1">
      <c r="A408" s="163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</row>
    <row r="409" ht="12.75" customHeight="1">
      <c r="A409" s="163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</row>
    <row r="410" ht="12.75" customHeight="1">
      <c r="A410" s="163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</row>
    <row r="411" ht="12.75" customHeight="1">
      <c r="A411" s="163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</row>
    <row r="412" ht="12.75" customHeight="1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</row>
    <row r="413" ht="12.75" customHeight="1">
      <c r="A413" s="163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</row>
    <row r="414" ht="12.75" customHeight="1">
      <c r="A414" s="163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</row>
    <row r="415" ht="12.75" customHeight="1">
      <c r="A415" s="163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</row>
    <row r="416" ht="12.75" customHeight="1">
      <c r="A416" s="163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</row>
    <row r="417" ht="12.75" customHeight="1">
      <c r="A417" s="163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</row>
    <row r="418" ht="12.75" customHeight="1">
      <c r="A418" s="163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</row>
    <row r="419" ht="12.75" customHeight="1">
      <c r="A419" s="163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</row>
    <row r="420" ht="12.75" customHeight="1">
      <c r="A420" s="163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</row>
    <row r="421" ht="12.75" customHeight="1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</row>
    <row r="422" ht="12.75" customHeight="1">
      <c r="A422" s="163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</row>
    <row r="423" ht="12.75" customHeight="1">
      <c r="A423" s="163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</row>
    <row r="424" ht="12.75" customHeight="1">
      <c r="A424" s="163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</row>
    <row r="425" ht="12.75" customHeight="1">
      <c r="A425" s="163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</row>
    <row r="426" ht="12.75" customHeight="1">
      <c r="A426" s="163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</row>
    <row r="427" ht="12.75" customHeight="1">
      <c r="A427" s="163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</row>
    <row r="428" ht="12.75" customHeight="1">
      <c r="A428" s="163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</row>
    <row r="429" ht="12.75" customHeight="1">
      <c r="A429" s="163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</row>
    <row r="430" ht="12.75" customHeight="1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</row>
    <row r="431" ht="12.75" customHeight="1">
      <c r="A431" s="163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</row>
    <row r="432" ht="12.75" customHeight="1">
      <c r="A432" s="163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</row>
    <row r="433" ht="12.75" customHeight="1">
      <c r="A433" s="163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</row>
    <row r="434" ht="12.75" customHeight="1">
      <c r="A434" s="163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</row>
    <row r="435" ht="12.75" customHeight="1">
      <c r="A435" s="163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</row>
    <row r="436" ht="12.75" customHeight="1">
      <c r="A436" s="163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</row>
    <row r="437" ht="12.75" customHeight="1">
      <c r="A437" s="163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</row>
    <row r="438" ht="12.75" customHeight="1">
      <c r="A438" s="163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</row>
    <row r="439" ht="12.75" customHeight="1">
      <c r="A439" s="163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</row>
    <row r="440" ht="12.75" customHeight="1">
      <c r="A440" s="163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</row>
    <row r="441" ht="12.75" customHeight="1">
      <c r="A441" s="163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</row>
    <row r="442" ht="12.75" customHeight="1">
      <c r="A442" s="163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</row>
    <row r="443" ht="12.75" customHeight="1">
      <c r="A443" s="163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</row>
    <row r="444" ht="12.75" customHeight="1">
      <c r="A444" s="163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</row>
    <row r="445" ht="12.75" customHeight="1">
      <c r="A445" s="163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</row>
    <row r="446" ht="12.75" customHeight="1">
      <c r="A446" s="163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</row>
    <row r="447" ht="12.75" customHeight="1">
      <c r="A447" s="163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</row>
    <row r="448" ht="12.75" customHeight="1">
      <c r="A448" s="163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</row>
    <row r="449" ht="12.75" customHeight="1">
      <c r="A449" s="163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</row>
    <row r="450" ht="12.75" customHeight="1">
      <c r="A450" s="163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</row>
    <row r="451" ht="12.75" customHeight="1">
      <c r="A451" s="163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</row>
    <row r="452" ht="12.75" customHeight="1">
      <c r="A452" s="163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</row>
    <row r="453" ht="12.75" customHeight="1">
      <c r="A453" s="163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</row>
    <row r="454" ht="12.75" customHeight="1">
      <c r="A454" s="163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</row>
    <row r="455" ht="12.75" customHeight="1">
      <c r="A455" s="163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</row>
    <row r="456" ht="12.75" customHeight="1">
      <c r="A456" s="163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</row>
    <row r="457" ht="12.75" customHeight="1">
      <c r="A457" s="163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</row>
    <row r="458" ht="12.75" customHeight="1">
      <c r="A458" s="163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</row>
    <row r="459" ht="12.75" customHeight="1">
      <c r="A459" s="163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</row>
    <row r="460" ht="12.75" customHeight="1">
      <c r="A460" s="163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</row>
    <row r="461" ht="12.75" customHeight="1">
      <c r="A461" s="163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</row>
    <row r="462" ht="12.75" customHeight="1">
      <c r="A462" s="163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</row>
    <row r="463" ht="12.75" customHeight="1">
      <c r="A463" s="163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</row>
    <row r="464" ht="12.75" customHeight="1">
      <c r="A464" s="163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</row>
    <row r="465" ht="12.75" customHeight="1">
      <c r="A465" s="163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</row>
    <row r="466" ht="12.75" customHeight="1">
      <c r="A466" s="163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</row>
    <row r="467" ht="12.75" customHeight="1">
      <c r="A467" s="163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</row>
    <row r="468" ht="12.75" customHeight="1">
      <c r="A468" s="163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</row>
    <row r="469" ht="12.75" customHeight="1">
      <c r="A469" s="163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</row>
    <row r="470" ht="12.75" customHeight="1">
      <c r="A470" s="163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</row>
    <row r="471" ht="12.75" customHeight="1">
      <c r="A471" s="163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</row>
    <row r="472" ht="12.75" customHeight="1">
      <c r="A472" s="163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</row>
    <row r="473" ht="12.75" customHeight="1">
      <c r="A473" s="163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</row>
    <row r="474" ht="12.75" customHeight="1">
      <c r="A474" s="163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</row>
    <row r="475" ht="12.75" customHeight="1">
      <c r="A475" s="163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</row>
    <row r="476" ht="12.75" customHeight="1">
      <c r="A476" s="163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</row>
    <row r="477" ht="12.75" customHeight="1">
      <c r="A477" s="163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</row>
    <row r="478" ht="12.75" customHeight="1">
      <c r="A478" s="163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</row>
    <row r="479" ht="12.75" customHeight="1">
      <c r="A479" s="163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</row>
    <row r="480" ht="12.75" customHeight="1">
      <c r="A480" s="163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</row>
    <row r="481" ht="12.75" customHeight="1">
      <c r="A481" s="163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</row>
    <row r="482" ht="12.75" customHeight="1">
      <c r="A482" s="163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</row>
    <row r="483" ht="12.75" customHeight="1">
      <c r="A483" s="163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</row>
    <row r="484" ht="12.75" customHeight="1">
      <c r="A484" s="163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</row>
    <row r="485" ht="12.75" customHeight="1">
      <c r="A485" s="163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</row>
    <row r="486" ht="12.75" customHeight="1">
      <c r="A486" s="163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</row>
    <row r="487" ht="12.75" customHeight="1">
      <c r="A487" s="163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</row>
    <row r="488" ht="12.75" customHeight="1">
      <c r="A488" s="163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</row>
    <row r="489" ht="12.75" customHeight="1">
      <c r="A489" s="163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</row>
    <row r="490" ht="12.75" customHeight="1">
      <c r="A490" s="163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</row>
    <row r="491" ht="12.75" customHeight="1">
      <c r="A491" s="163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</row>
    <row r="492" ht="12.75" customHeight="1">
      <c r="A492" s="163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</row>
    <row r="493" ht="12.75" customHeight="1">
      <c r="A493" s="163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</row>
    <row r="494" ht="12.75" customHeight="1">
      <c r="A494" s="163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</row>
    <row r="495" ht="12.75" customHeight="1">
      <c r="A495" s="163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</row>
    <row r="496" ht="12.75" customHeight="1">
      <c r="A496" s="163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</row>
    <row r="497" ht="12.75" customHeight="1">
      <c r="A497" s="163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</row>
    <row r="498" ht="12.75" customHeight="1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</row>
    <row r="499" ht="12.75" customHeight="1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</row>
    <row r="500" ht="12.75" customHeight="1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</row>
    <row r="501" ht="12.75" customHeight="1">
      <c r="A501" s="163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</row>
    <row r="502" ht="12.75" customHeight="1">
      <c r="A502" s="163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</row>
    <row r="503" ht="12.75" customHeight="1">
      <c r="A503" s="163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</row>
    <row r="504" ht="12.75" customHeight="1">
      <c r="A504" s="163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</row>
    <row r="505" ht="12.75" customHeight="1">
      <c r="A505" s="163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</row>
    <row r="506" ht="12.75" customHeight="1">
      <c r="A506" s="163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</row>
    <row r="507" ht="12.75" customHeight="1">
      <c r="A507" s="163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</row>
    <row r="508" ht="12.75" customHeight="1">
      <c r="A508" s="163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</row>
    <row r="509" ht="12.75" customHeight="1">
      <c r="A509" s="163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</row>
    <row r="510" ht="12.75" customHeight="1">
      <c r="A510" s="163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</row>
    <row r="511" ht="12.75" customHeight="1">
      <c r="A511" s="163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</row>
    <row r="512" ht="12.75" customHeight="1">
      <c r="A512" s="163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</row>
    <row r="513" ht="12.75" customHeight="1">
      <c r="A513" s="163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</row>
    <row r="514" ht="12.75" customHeight="1">
      <c r="A514" s="163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</row>
    <row r="515" ht="12.75" customHeight="1">
      <c r="A515" s="163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</row>
    <row r="516" ht="12.75" customHeight="1">
      <c r="A516" s="163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</row>
    <row r="517" ht="12.75" customHeight="1">
      <c r="A517" s="163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</row>
    <row r="518" ht="12.75" customHeight="1">
      <c r="A518" s="163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</row>
    <row r="519" ht="12.75" customHeight="1">
      <c r="A519" s="163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</row>
    <row r="520" ht="12.75" customHeight="1">
      <c r="A520" s="163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</row>
    <row r="521" ht="12.75" customHeight="1">
      <c r="A521" s="163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</row>
    <row r="522" ht="12.75" customHeight="1">
      <c r="A522" s="163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</row>
    <row r="523" ht="12.75" customHeight="1">
      <c r="A523" s="163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</row>
    <row r="524" ht="12.75" customHeight="1">
      <c r="A524" s="163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</row>
    <row r="525" ht="12.75" customHeight="1">
      <c r="A525" s="163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</row>
    <row r="526" ht="12.75" customHeight="1">
      <c r="A526" s="163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</row>
    <row r="527" ht="12.75" customHeight="1">
      <c r="A527" s="163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</row>
    <row r="528" ht="12.75" customHeight="1">
      <c r="A528" s="163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</row>
    <row r="529" ht="12.75" customHeight="1">
      <c r="A529" s="163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</row>
    <row r="530" ht="12.75" customHeight="1">
      <c r="A530" s="163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</row>
    <row r="531" ht="12.75" customHeight="1">
      <c r="A531" s="163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</row>
    <row r="532" ht="12.75" customHeight="1">
      <c r="A532" s="163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</row>
    <row r="533" ht="12.75" customHeight="1">
      <c r="A533" s="163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</row>
    <row r="534" ht="12.75" customHeight="1">
      <c r="A534" s="163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</row>
    <row r="535" ht="12.75" customHeight="1">
      <c r="A535" s="163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</row>
    <row r="536" ht="12.75" customHeight="1">
      <c r="A536" s="163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</row>
    <row r="537" ht="12.75" customHeight="1">
      <c r="A537" s="163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</row>
    <row r="538" ht="12.75" customHeight="1">
      <c r="A538" s="163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</row>
    <row r="539" ht="12.75" customHeight="1">
      <c r="A539" s="163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</row>
    <row r="540" ht="12.75" customHeight="1">
      <c r="A540" s="163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</row>
    <row r="541" ht="12.75" customHeight="1">
      <c r="A541" s="163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</row>
    <row r="542" ht="12.75" customHeight="1">
      <c r="A542" s="163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</row>
    <row r="543" ht="12.75" customHeight="1">
      <c r="A543" s="163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</row>
    <row r="544" ht="12.75" customHeight="1">
      <c r="A544" s="163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</row>
    <row r="545" ht="12.75" customHeight="1">
      <c r="A545" s="163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</row>
    <row r="546" ht="12.75" customHeight="1">
      <c r="A546" s="163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</row>
    <row r="547" ht="12.75" customHeight="1">
      <c r="A547" s="163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</row>
    <row r="548" ht="12.75" customHeight="1">
      <c r="A548" s="163"/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</row>
    <row r="549" ht="12.75" customHeight="1">
      <c r="A549" s="163"/>
      <c r="B549" s="163"/>
      <c r="C549" s="163"/>
      <c r="D549" s="163"/>
      <c r="E549" s="163"/>
      <c r="F549" s="163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</row>
    <row r="550" ht="12.75" customHeight="1">
      <c r="A550" s="163"/>
      <c r="B550" s="163"/>
      <c r="C550" s="163"/>
      <c r="D550" s="163"/>
      <c r="E550" s="163"/>
      <c r="F550" s="163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</row>
    <row r="551" ht="12.75" customHeight="1">
      <c r="A551" s="163"/>
      <c r="B551" s="163"/>
      <c r="C551" s="163"/>
      <c r="D551" s="163"/>
      <c r="E551" s="163"/>
      <c r="F551" s="163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</row>
    <row r="552" ht="12.75" customHeight="1">
      <c r="A552" s="163"/>
      <c r="B552" s="163"/>
      <c r="C552" s="163"/>
      <c r="D552" s="163"/>
      <c r="E552" s="163"/>
      <c r="F552" s="163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</row>
    <row r="553" ht="12.75" customHeight="1">
      <c r="A553" s="163"/>
      <c r="B553" s="163"/>
      <c r="C553" s="163"/>
      <c r="D553" s="163"/>
      <c r="E553" s="163"/>
      <c r="F553" s="163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</row>
    <row r="554" ht="12.75" customHeight="1">
      <c r="A554" s="163"/>
      <c r="B554" s="163"/>
      <c r="C554" s="163"/>
      <c r="D554" s="163"/>
      <c r="E554" s="163"/>
      <c r="F554" s="163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</row>
    <row r="555" ht="12.75" customHeight="1">
      <c r="A555" s="163"/>
      <c r="B555" s="163"/>
      <c r="C555" s="163"/>
      <c r="D555" s="163"/>
      <c r="E555" s="163"/>
      <c r="F555" s="163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</row>
    <row r="556" ht="12.75" customHeight="1">
      <c r="A556" s="163"/>
      <c r="B556" s="163"/>
      <c r="C556" s="163"/>
      <c r="D556" s="163"/>
      <c r="E556" s="163"/>
      <c r="F556" s="163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</row>
    <row r="557" ht="12.75" customHeight="1">
      <c r="A557" s="163"/>
      <c r="B557" s="163"/>
      <c r="C557" s="163"/>
      <c r="D557" s="163"/>
      <c r="E557" s="163"/>
      <c r="F557" s="163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</row>
    <row r="558" ht="12.75" customHeight="1">
      <c r="A558" s="163"/>
      <c r="B558" s="163"/>
      <c r="C558" s="163"/>
      <c r="D558" s="163"/>
      <c r="E558" s="163"/>
      <c r="F558" s="163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</row>
    <row r="559" ht="12.75" customHeight="1">
      <c r="A559" s="163"/>
      <c r="B559" s="163"/>
      <c r="C559" s="163"/>
      <c r="D559" s="163"/>
      <c r="E559" s="163"/>
      <c r="F559" s="163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</row>
    <row r="560" ht="12.75" customHeight="1">
      <c r="A560" s="163"/>
      <c r="B560" s="163"/>
      <c r="C560" s="163"/>
      <c r="D560" s="163"/>
      <c r="E560" s="163"/>
      <c r="F560" s="163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</row>
    <row r="561" ht="12.75" customHeight="1">
      <c r="A561" s="163"/>
      <c r="B561" s="163"/>
      <c r="C561" s="163"/>
      <c r="D561" s="163"/>
      <c r="E561" s="163"/>
      <c r="F561" s="163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</row>
    <row r="562" ht="12.75" customHeight="1">
      <c r="A562" s="163"/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</row>
    <row r="563" ht="12.75" customHeight="1">
      <c r="A563" s="163"/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</row>
    <row r="564" ht="12.75" customHeight="1">
      <c r="A564" s="163"/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</row>
    <row r="565" ht="12.75" customHeight="1">
      <c r="A565" s="163"/>
      <c r="B565" s="163"/>
      <c r="C565" s="163"/>
      <c r="D565" s="163"/>
      <c r="E565" s="163"/>
      <c r="F565" s="163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</row>
    <row r="566" ht="12.75" customHeight="1">
      <c r="A566" s="163"/>
      <c r="B566" s="163"/>
      <c r="C566" s="163"/>
      <c r="D566" s="163"/>
      <c r="E566" s="163"/>
      <c r="F566" s="163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</row>
    <row r="567" ht="12.75" customHeight="1">
      <c r="A567" s="163"/>
      <c r="B567" s="163"/>
      <c r="C567" s="163"/>
      <c r="D567" s="163"/>
      <c r="E567" s="163"/>
      <c r="F567" s="163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</row>
    <row r="568" ht="12.75" customHeight="1">
      <c r="A568" s="163"/>
      <c r="B568" s="163"/>
      <c r="C568" s="163"/>
      <c r="D568" s="163"/>
      <c r="E568" s="163"/>
      <c r="F568" s="163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</row>
    <row r="569" ht="12.75" customHeight="1">
      <c r="A569" s="163"/>
      <c r="B569" s="163"/>
      <c r="C569" s="163"/>
      <c r="D569" s="163"/>
      <c r="E569" s="163"/>
      <c r="F569" s="163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</row>
    <row r="570" ht="12.75" customHeight="1">
      <c r="A570" s="163"/>
      <c r="B570" s="163"/>
      <c r="C570" s="163"/>
      <c r="D570" s="163"/>
      <c r="E570" s="163"/>
      <c r="F570" s="163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</row>
    <row r="571" ht="12.75" customHeight="1">
      <c r="A571" s="163"/>
      <c r="B571" s="163"/>
      <c r="C571" s="163"/>
      <c r="D571" s="163"/>
      <c r="E571" s="163"/>
      <c r="F571" s="163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</row>
    <row r="572" ht="12.75" customHeight="1">
      <c r="A572" s="163"/>
      <c r="B572" s="163"/>
      <c r="C572" s="163"/>
      <c r="D572" s="163"/>
      <c r="E572" s="163"/>
      <c r="F572" s="163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</row>
    <row r="573" ht="12.75" customHeight="1">
      <c r="A573" s="163"/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</row>
    <row r="574" ht="12.75" customHeight="1">
      <c r="A574" s="163"/>
      <c r="B574" s="163"/>
      <c r="C574" s="163"/>
      <c r="D574" s="163"/>
      <c r="E574" s="163"/>
      <c r="F574" s="163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</row>
    <row r="575" ht="12.75" customHeight="1">
      <c r="A575" s="163"/>
      <c r="B575" s="163"/>
      <c r="C575" s="163"/>
      <c r="D575" s="163"/>
      <c r="E575" s="163"/>
      <c r="F575" s="163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</row>
    <row r="576" ht="12.75" customHeight="1">
      <c r="A576" s="163"/>
      <c r="B576" s="163"/>
      <c r="C576" s="163"/>
      <c r="D576" s="163"/>
      <c r="E576" s="163"/>
      <c r="F576" s="163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</row>
    <row r="577" ht="12.75" customHeight="1">
      <c r="A577" s="163"/>
      <c r="B577" s="163"/>
      <c r="C577" s="163"/>
      <c r="D577" s="163"/>
      <c r="E577" s="163"/>
      <c r="F577" s="163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</row>
    <row r="578" ht="12.75" customHeight="1">
      <c r="A578" s="163"/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</row>
    <row r="579" ht="12.75" customHeight="1">
      <c r="A579" s="163"/>
      <c r="B579" s="163"/>
      <c r="C579" s="163"/>
      <c r="D579" s="163"/>
      <c r="E579" s="163"/>
      <c r="F579" s="163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</row>
    <row r="580" ht="12.75" customHeight="1">
      <c r="A580" s="163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</row>
    <row r="581" ht="12.75" customHeight="1">
      <c r="A581" s="163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</row>
    <row r="582" ht="12.75" customHeight="1">
      <c r="A582" s="163"/>
      <c r="B582" s="163"/>
      <c r="C582" s="163"/>
      <c r="D582" s="163"/>
      <c r="E582" s="163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</row>
    <row r="583" ht="12.75" customHeight="1">
      <c r="A583" s="163"/>
      <c r="B583" s="163"/>
      <c r="C583" s="163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</row>
    <row r="584" ht="12.75" customHeight="1">
      <c r="A584" s="163"/>
      <c r="B584" s="163"/>
      <c r="C584" s="163"/>
      <c r="D584" s="163"/>
      <c r="E584" s="163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</row>
    <row r="585" ht="12.75" customHeight="1">
      <c r="A585" s="163"/>
      <c r="B585" s="163"/>
      <c r="C585" s="163"/>
      <c r="D585" s="163"/>
      <c r="E585" s="163"/>
      <c r="F585" s="163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</row>
    <row r="586" ht="12.75" customHeight="1">
      <c r="A586" s="163"/>
      <c r="B586" s="163"/>
      <c r="C586" s="163"/>
      <c r="D586" s="163"/>
      <c r="E586" s="163"/>
      <c r="F586" s="163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</row>
    <row r="587" ht="12.75" customHeight="1">
      <c r="A587" s="163"/>
      <c r="B587" s="163"/>
      <c r="C587" s="163"/>
      <c r="D587" s="163"/>
      <c r="E587" s="163"/>
      <c r="F587" s="163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</row>
    <row r="588" ht="12.75" customHeight="1">
      <c r="A588" s="163"/>
      <c r="B588" s="163"/>
      <c r="C588" s="163"/>
      <c r="D588" s="163"/>
      <c r="E588" s="163"/>
      <c r="F588" s="163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</row>
    <row r="589" ht="12.75" customHeight="1">
      <c r="A589" s="163"/>
      <c r="B589" s="163"/>
      <c r="C589" s="163"/>
      <c r="D589" s="163"/>
      <c r="E589" s="163"/>
      <c r="F589" s="163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</row>
    <row r="590" ht="12.75" customHeight="1">
      <c r="A590" s="163"/>
      <c r="B590" s="163"/>
      <c r="C590" s="163"/>
      <c r="D590" s="163"/>
      <c r="E590" s="163"/>
      <c r="F590" s="163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</row>
    <row r="591" ht="12.75" customHeight="1">
      <c r="A591" s="163"/>
      <c r="B591" s="163"/>
      <c r="C591" s="163"/>
      <c r="D591" s="163"/>
      <c r="E591" s="163"/>
      <c r="F591" s="163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</row>
    <row r="592" ht="12.75" customHeight="1">
      <c r="A592" s="163"/>
      <c r="B592" s="163"/>
      <c r="C592" s="163"/>
      <c r="D592" s="163"/>
      <c r="E592" s="163"/>
      <c r="F592" s="163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/>
      <c r="X592" s="163"/>
      <c r="Y592" s="163"/>
      <c r="Z592" s="163"/>
    </row>
    <row r="593" ht="12.75" customHeight="1">
      <c r="A593" s="163"/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</row>
    <row r="594" ht="12.75" customHeight="1">
      <c r="A594" s="163"/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</row>
    <row r="595" ht="12.75" customHeight="1">
      <c r="A595" s="163"/>
      <c r="B595" s="163"/>
      <c r="C595" s="163"/>
      <c r="D595" s="163"/>
      <c r="E595" s="163"/>
      <c r="F595" s="163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</row>
    <row r="596" ht="12.75" customHeight="1">
      <c r="A596" s="163"/>
      <c r="B596" s="163"/>
      <c r="C596" s="163"/>
      <c r="D596" s="163"/>
      <c r="E596" s="163"/>
      <c r="F596" s="163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3"/>
    </row>
    <row r="597" ht="12.75" customHeight="1">
      <c r="A597" s="163"/>
      <c r="B597" s="163"/>
      <c r="C597" s="163"/>
      <c r="D597" s="163"/>
      <c r="E597" s="163"/>
      <c r="F597" s="163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</row>
    <row r="598" ht="12.75" customHeight="1">
      <c r="A598" s="163"/>
      <c r="B598" s="163"/>
      <c r="C598" s="163"/>
      <c r="D598" s="163"/>
      <c r="E598" s="163"/>
      <c r="F598" s="163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</row>
    <row r="599" ht="12.75" customHeight="1">
      <c r="A599" s="163"/>
      <c r="B599" s="163"/>
      <c r="C599" s="163"/>
      <c r="D599" s="163"/>
      <c r="E599" s="163"/>
      <c r="F599" s="163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3"/>
    </row>
    <row r="600" ht="12.75" customHeight="1">
      <c r="A600" s="163"/>
      <c r="B600" s="163"/>
      <c r="C600" s="163"/>
      <c r="D600" s="163"/>
      <c r="E600" s="163"/>
      <c r="F600" s="163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</row>
    <row r="601" ht="12.75" customHeight="1">
      <c r="A601" s="163"/>
      <c r="B601" s="163"/>
      <c r="C601" s="163"/>
      <c r="D601" s="163"/>
      <c r="E601" s="163"/>
      <c r="F601" s="163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</row>
    <row r="602" ht="12.75" customHeight="1">
      <c r="A602" s="163"/>
      <c r="B602" s="163"/>
      <c r="C602" s="163"/>
      <c r="D602" s="163"/>
      <c r="E602" s="163"/>
      <c r="F602" s="163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</row>
    <row r="603" ht="12.75" customHeight="1">
      <c r="A603" s="163"/>
      <c r="B603" s="163"/>
      <c r="C603" s="163"/>
      <c r="D603" s="163"/>
      <c r="E603" s="163"/>
      <c r="F603" s="163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3"/>
    </row>
    <row r="604" ht="12.75" customHeight="1">
      <c r="A604" s="163"/>
      <c r="B604" s="163"/>
      <c r="C604" s="163"/>
      <c r="D604" s="163"/>
      <c r="E604" s="163"/>
      <c r="F604" s="163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3"/>
    </row>
    <row r="605" ht="12.75" customHeight="1">
      <c r="A605" s="163"/>
      <c r="B605" s="163"/>
      <c r="C605" s="163"/>
      <c r="D605" s="163"/>
      <c r="E605" s="163"/>
      <c r="F605" s="163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</row>
    <row r="606" ht="12.75" customHeight="1">
      <c r="A606" s="163"/>
      <c r="B606" s="163"/>
      <c r="C606" s="163"/>
      <c r="D606" s="163"/>
      <c r="E606" s="163"/>
      <c r="F606" s="163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3"/>
    </row>
    <row r="607" ht="12.75" customHeight="1">
      <c r="A607" s="163"/>
      <c r="B607" s="163"/>
      <c r="C607" s="163"/>
      <c r="D607" s="163"/>
      <c r="E607" s="163"/>
      <c r="F607" s="163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</row>
    <row r="608" ht="12.75" customHeight="1">
      <c r="A608" s="163"/>
      <c r="B608" s="163"/>
      <c r="C608" s="163"/>
      <c r="D608" s="163"/>
      <c r="E608" s="163"/>
      <c r="F608" s="163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3"/>
    </row>
    <row r="609" ht="12.75" customHeight="1">
      <c r="A609" s="163"/>
      <c r="B609" s="163"/>
      <c r="C609" s="163"/>
      <c r="D609" s="163"/>
      <c r="E609" s="163"/>
      <c r="F609" s="163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</row>
    <row r="610" ht="12.75" customHeight="1">
      <c r="A610" s="163"/>
      <c r="B610" s="163"/>
      <c r="C610" s="163"/>
      <c r="D610" s="163"/>
      <c r="E610" s="163"/>
      <c r="F610" s="163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3"/>
    </row>
    <row r="611" ht="12.75" customHeight="1">
      <c r="A611" s="163"/>
      <c r="B611" s="163"/>
      <c r="C611" s="163"/>
      <c r="D611" s="163"/>
      <c r="E611" s="163"/>
      <c r="F611" s="163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</row>
    <row r="612" ht="12.75" customHeight="1">
      <c r="A612" s="163"/>
      <c r="B612" s="163"/>
      <c r="C612" s="163"/>
      <c r="D612" s="163"/>
      <c r="E612" s="163"/>
      <c r="F612" s="163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</row>
    <row r="613" ht="12.75" customHeight="1">
      <c r="A613" s="163"/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</row>
    <row r="614" ht="12.75" customHeight="1">
      <c r="A614" s="163"/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</row>
    <row r="615" ht="12.75" customHeight="1">
      <c r="A615" s="163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</row>
    <row r="616" ht="12.75" customHeight="1">
      <c r="A616" s="163"/>
      <c r="B616" s="163"/>
      <c r="C616" s="163"/>
      <c r="D616" s="163"/>
      <c r="E616" s="163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</row>
    <row r="617" ht="12.75" customHeight="1">
      <c r="A617" s="163"/>
      <c r="B617" s="163"/>
      <c r="C617" s="163"/>
      <c r="D617" s="163"/>
      <c r="E617" s="163"/>
      <c r="F617" s="163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3"/>
    </row>
    <row r="618" ht="12.75" customHeight="1">
      <c r="A618" s="163"/>
      <c r="B618" s="163"/>
      <c r="C618" s="163"/>
      <c r="D618" s="163"/>
      <c r="E618" s="163"/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</row>
    <row r="619" ht="12.75" customHeight="1">
      <c r="A619" s="163"/>
      <c r="B619" s="163"/>
      <c r="C619" s="163"/>
      <c r="D619" s="163"/>
      <c r="E619" s="163"/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</row>
    <row r="620" ht="12.75" customHeight="1">
      <c r="A620" s="163"/>
      <c r="B620" s="163"/>
      <c r="C620" s="163"/>
      <c r="D620" s="163"/>
      <c r="E620" s="163"/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3"/>
    </row>
    <row r="621" ht="12.75" customHeight="1">
      <c r="A621" s="163"/>
      <c r="B621" s="163"/>
      <c r="C621" s="163"/>
      <c r="D621" s="163"/>
      <c r="E621" s="163"/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</row>
    <row r="622" ht="12.75" customHeight="1">
      <c r="A622" s="163"/>
      <c r="B622" s="163"/>
      <c r="C622" s="163"/>
      <c r="D622" s="163"/>
      <c r="E622" s="163"/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</row>
    <row r="623" ht="12.75" customHeight="1">
      <c r="A623" s="163"/>
      <c r="B623" s="163"/>
      <c r="C623" s="163"/>
      <c r="D623" s="163"/>
      <c r="E623" s="163"/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</row>
    <row r="624" ht="12.75" customHeight="1">
      <c r="A624" s="163"/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3"/>
    </row>
    <row r="625" ht="12.75" customHeight="1">
      <c r="A625" s="163"/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</row>
    <row r="626" ht="12.75" customHeight="1">
      <c r="A626" s="163"/>
      <c r="B626" s="163"/>
      <c r="C626" s="163"/>
      <c r="D626" s="163"/>
      <c r="E626" s="163"/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</row>
    <row r="627" ht="12.75" customHeight="1">
      <c r="A627" s="163"/>
      <c r="B627" s="163"/>
      <c r="C627" s="163"/>
      <c r="D627" s="163"/>
      <c r="E627" s="163"/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3"/>
    </row>
    <row r="628" ht="12.75" customHeight="1">
      <c r="A628" s="163"/>
      <c r="B628" s="163"/>
      <c r="C628" s="163"/>
      <c r="D628" s="163"/>
      <c r="E628" s="163"/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</row>
    <row r="629" ht="12.75" customHeight="1">
      <c r="A629" s="163"/>
      <c r="B629" s="163"/>
      <c r="C629" s="163"/>
      <c r="D629" s="163"/>
      <c r="E629" s="163"/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</row>
    <row r="630" ht="12.75" customHeight="1">
      <c r="A630" s="163"/>
      <c r="B630" s="163"/>
      <c r="C630" s="163"/>
      <c r="D630" s="163"/>
      <c r="E630" s="163"/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</row>
    <row r="631" ht="12.75" customHeight="1">
      <c r="A631" s="163"/>
      <c r="B631" s="163"/>
      <c r="C631" s="163"/>
      <c r="D631" s="163"/>
      <c r="E631" s="163"/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3"/>
    </row>
    <row r="632" ht="12.75" customHeight="1">
      <c r="A632" s="163"/>
      <c r="B632" s="163"/>
      <c r="C632" s="163"/>
      <c r="D632" s="163"/>
      <c r="E632" s="163"/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</row>
    <row r="633" ht="12.75" customHeight="1">
      <c r="A633" s="163"/>
      <c r="B633" s="163"/>
      <c r="C633" s="163"/>
      <c r="D633" s="163"/>
      <c r="E633" s="163"/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</row>
    <row r="634" ht="12.75" customHeight="1">
      <c r="A634" s="163"/>
      <c r="B634" s="163"/>
      <c r="C634" s="163"/>
      <c r="D634" s="163"/>
      <c r="E634" s="163"/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3"/>
    </row>
    <row r="635" ht="12.75" customHeight="1">
      <c r="A635" s="163"/>
      <c r="B635" s="163"/>
      <c r="C635" s="163"/>
      <c r="D635" s="163"/>
      <c r="E635" s="163"/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</row>
    <row r="636" ht="12.75" customHeight="1">
      <c r="A636" s="163"/>
      <c r="B636" s="163"/>
      <c r="C636" s="163"/>
      <c r="D636" s="163"/>
      <c r="E636" s="163"/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</row>
    <row r="637" ht="12.75" customHeight="1">
      <c r="A637" s="163"/>
      <c r="B637" s="163"/>
      <c r="C637" s="163"/>
      <c r="D637" s="163"/>
      <c r="E637" s="163"/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</row>
    <row r="638" ht="12.75" customHeight="1">
      <c r="A638" s="163"/>
      <c r="B638" s="163"/>
      <c r="C638" s="163"/>
      <c r="D638" s="163"/>
      <c r="E638" s="163"/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3"/>
    </row>
    <row r="639" ht="12.75" customHeight="1">
      <c r="A639" s="163"/>
      <c r="B639" s="163"/>
      <c r="C639" s="163"/>
      <c r="D639" s="163"/>
      <c r="E639" s="163"/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</row>
    <row r="640" ht="12.75" customHeight="1">
      <c r="A640" s="163"/>
      <c r="B640" s="163"/>
      <c r="C640" s="163"/>
      <c r="D640" s="163"/>
      <c r="E640" s="163"/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</row>
    <row r="641" ht="12.75" customHeight="1">
      <c r="A641" s="163"/>
      <c r="B641" s="163"/>
      <c r="C641" s="163"/>
      <c r="D641" s="163"/>
      <c r="E641" s="163"/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3"/>
    </row>
    <row r="642" ht="12.75" customHeight="1">
      <c r="A642" s="163"/>
      <c r="B642" s="163"/>
      <c r="C642" s="163"/>
      <c r="D642" s="163"/>
      <c r="E642" s="163"/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</row>
    <row r="643" ht="12.75" customHeight="1">
      <c r="A643" s="163"/>
      <c r="B643" s="163"/>
      <c r="C643" s="163"/>
      <c r="D643" s="163"/>
      <c r="E643" s="163"/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</row>
    <row r="644" ht="12.75" customHeight="1">
      <c r="A644" s="163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</row>
    <row r="645" ht="12.75" customHeight="1">
      <c r="A645" s="163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3"/>
    </row>
    <row r="646" ht="12.75" customHeight="1">
      <c r="A646" s="16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</row>
    <row r="647" ht="12.75" customHeight="1">
      <c r="A647" s="16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</row>
    <row r="648" ht="12.75" customHeight="1">
      <c r="A648" s="16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3"/>
    </row>
    <row r="649" ht="12.75" customHeight="1">
      <c r="A649" s="16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</row>
    <row r="650" ht="12.75" customHeight="1">
      <c r="A650" s="16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</row>
    <row r="651" ht="12.75" customHeight="1">
      <c r="A651" s="16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</row>
    <row r="652" ht="12.75" customHeight="1">
      <c r="A652" s="16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3"/>
    </row>
    <row r="653" ht="12.75" customHeight="1">
      <c r="A653" s="16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</row>
    <row r="654" ht="12.75" customHeight="1">
      <c r="A654" s="16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</row>
    <row r="655" ht="12.75" customHeight="1">
      <c r="A655" s="16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3"/>
    </row>
    <row r="656" ht="12.75" customHeight="1">
      <c r="A656" s="16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</row>
    <row r="657" ht="12.75" customHeight="1">
      <c r="A657" s="16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</row>
    <row r="658" ht="12.75" customHeight="1">
      <c r="A658" s="16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</row>
    <row r="659" ht="12.75" customHeight="1">
      <c r="A659" s="163"/>
      <c r="B659" s="163"/>
      <c r="C659" s="163"/>
      <c r="D659" s="163"/>
      <c r="E659" s="163"/>
      <c r="F659" s="163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3"/>
    </row>
    <row r="660" ht="12.75" customHeight="1">
      <c r="A660" s="163"/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</row>
    <row r="661" ht="12.75" customHeight="1">
      <c r="A661" s="163"/>
      <c r="B661" s="163"/>
      <c r="C661" s="163"/>
      <c r="D661" s="163"/>
      <c r="E661" s="163"/>
      <c r="F661" s="163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</row>
    <row r="662" ht="12.75" customHeight="1">
      <c r="A662" s="163"/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3"/>
    </row>
    <row r="663" ht="12.75" customHeight="1">
      <c r="A663" s="163"/>
      <c r="B663" s="163"/>
      <c r="C663" s="163"/>
      <c r="D663" s="163"/>
      <c r="E663" s="163"/>
      <c r="F663" s="163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</row>
    <row r="664" ht="12.75" customHeight="1">
      <c r="A664" s="163"/>
      <c r="B664" s="163"/>
      <c r="C664" s="163"/>
      <c r="D664" s="163"/>
      <c r="E664" s="163"/>
      <c r="F664" s="163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</row>
    <row r="665" ht="12.75" customHeight="1">
      <c r="A665" s="163"/>
      <c r="B665" s="163"/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</row>
    <row r="666" ht="12.75" customHeight="1">
      <c r="A666" s="163"/>
      <c r="B666" s="163"/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</row>
    <row r="667" ht="12.75" customHeight="1">
      <c r="A667" s="163"/>
      <c r="B667" s="163"/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</row>
    <row r="668" ht="12.75" customHeight="1">
      <c r="A668" s="163"/>
      <c r="B668" s="163"/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</row>
    <row r="669" ht="12.75" customHeight="1">
      <c r="A669" s="163"/>
      <c r="B669" s="163"/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3"/>
    </row>
    <row r="670" ht="12.75" customHeight="1">
      <c r="A670" s="163"/>
      <c r="B670" s="163"/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</row>
    <row r="671" ht="12.75" customHeight="1">
      <c r="A671" s="163"/>
      <c r="B671" s="163"/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</row>
    <row r="672" ht="12.75" customHeight="1">
      <c r="A672" s="163"/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</row>
    <row r="673" ht="12.75" customHeight="1">
      <c r="A673" s="163"/>
      <c r="B673" s="163"/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3"/>
    </row>
    <row r="674" ht="12.75" customHeight="1">
      <c r="A674" s="163"/>
      <c r="B674" s="163"/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</row>
    <row r="675" ht="12.75" customHeight="1">
      <c r="A675" s="163"/>
      <c r="B675" s="163"/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</row>
    <row r="676" ht="12.75" customHeight="1">
      <c r="A676" s="163"/>
      <c r="B676" s="163"/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3"/>
    </row>
    <row r="677" ht="12.75" customHeight="1">
      <c r="A677" s="163"/>
      <c r="B677" s="163"/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</row>
    <row r="678" ht="12.75" customHeight="1">
      <c r="A678" s="163"/>
      <c r="B678" s="163"/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</row>
    <row r="679" ht="12.75" customHeight="1">
      <c r="A679" s="163"/>
      <c r="B679" s="163"/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</row>
    <row r="680" ht="12.75" customHeight="1">
      <c r="A680" s="163"/>
      <c r="B680" s="163"/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</row>
    <row r="681" ht="12.75" customHeight="1">
      <c r="A681" s="163"/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</row>
    <row r="682" ht="12.75" customHeight="1">
      <c r="A682" s="163"/>
      <c r="B682" s="163"/>
      <c r="C682" s="163"/>
      <c r="D682" s="163"/>
      <c r="E682" s="163"/>
      <c r="F682" s="163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</row>
    <row r="683" ht="12.75" customHeight="1">
      <c r="A683" s="163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</row>
    <row r="684" ht="12.75" customHeight="1">
      <c r="A684" s="163"/>
      <c r="B684" s="163"/>
      <c r="C684" s="163"/>
      <c r="D684" s="163"/>
      <c r="E684" s="163"/>
      <c r="F684" s="163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</row>
    <row r="685" ht="12.75" customHeight="1">
      <c r="A685" s="163"/>
      <c r="B685" s="163"/>
      <c r="C685" s="163"/>
      <c r="D685" s="163"/>
      <c r="E685" s="163"/>
      <c r="F685" s="163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</row>
    <row r="686" ht="12.75" customHeight="1">
      <c r="A686" s="163"/>
      <c r="B686" s="163"/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</row>
    <row r="687" ht="12.75" customHeight="1">
      <c r="A687" s="163"/>
      <c r="B687" s="163"/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</row>
    <row r="688" ht="12.75" customHeight="1">
      <c r="A688" s="163"/>
      <c r="B688" s="163"/>
      <c r="C688" s="163"/>
      <c r="D688" s="163"/>
      <c r="E688" s="163"/>
      <c r="F688" s="163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</row>
    <row r="689" ht="12.75" customHeight="1">
      <c r="A689" s="163"/>
      <c r="B689" s="163"/>
      <c r="C689" s="163"/>
      <c r="D689" s="163"/>
      <c r="E689" s="163"/>
      <c r="F689" s="163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</row>
    <row r="690" ht="12.75" customHeight="1">
      <c r="A690" s="163"/>
      <c r="B690" s="163"/>
      <c r="C690" s="163"/>
      <c r="D690" s="163"/>
      <c r="E690" s="163"/>
      <c r="F690" s="163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</row>
    <row r="691" ht="12.75" customHeight="1">
      <c r="A691" s="163"/>
      <c r="B691" s="163"/>
      <c r="C691" s="163"/>
      <c r="D691" s="163"/>
      <c r="E691" s="163"/>
      <c r="F691" s="163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</row>
    <row r="692" ht="12.75" customHeight="1">
      <c r="A692" s="163"/>
      <c r="B692" s="163"/>
      <c r="C692" s="163"/>
      <c r="D692" s="163"/>
      <c r="E692" s="163"/>
      <c r="F692" s="163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</row>
    <row r="693" ht="12.75" customHeight="1">
      <c r="A693" s="163"/>
      <c r="B693" s="163"/>
      <c r="C693" s="163"/>
      <c r="D693" s="163"/>
      <c r="E693" s="163"/>
      <c r="F693" s="163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</row>
    <row r="694" ht="12.75" customHeight="1">
      <c r="A694" s="163"/>
      <c r="B694" s="163"/>
      <c r="C694" s="163"/>
      <c r="D694" s="163"/>
      <c r="E694" s="163"/>
      <c r="F694" s="163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</row>
    <row r="695" ht="12.75" customHeight="1">
      <c r="A695" s="163"/>
      <c r="B695" s="163"/>
      <c r="C695" s="163"/>
      <c r="D695" s="163"/>
      <c r="E695" s="163"/>
      <c r="F695" s="163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</row>
    <row r="696" ht="12.75" customHeight="1">
      <c r="A696" s="163"/>
      <c r="B696" s="163"/>
      <c r="C696" s="163"/>
      <c r="D696" s="163"/>
      <c r="E696" s="163"/>
      <c r="F696" s="163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</row>
    <row r="697" ht="12.75" customHeight="1">
      <c r="A697" s="163"/>
      <c r="B697" s="163"/>
      <c r="C697" s="163"/>
      <c r="D697" s="163"/>
      <c r="E697" s="163"/>
      <c r="F697" s="163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</row>
    <row r="698" ht="12.75" customHeight="1">
      <c r="A698" s="163"/>
      <c r="B698" s="163"/>
      <c r="C698" s="163"/>
      <c r="D698" s="163"/>
      <c r="E698" s="163"/>
      <c r="F698" s="163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</row>
    <row r="699" ht="12.75" customHeight="1">
      <c r="A699" s="163"/>
      <c r="B699" s="163"/>
      <c r="C699" s="163"/>
      <c r="D699" s="163"/>
      <c r="E699" s="163"/>
      <c r="F699" s="163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</row>
    <row r="700" ht="12.75" customHeight="1">
      <c r="A700" s="163"/>
      <c r="B700" s="163"/>
      <c r="C700" s="163"/>
      <c r="D700" s="163"/>
      <c r="E700" s="163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</row>
    <row r="701" ht="12.75" customHeight="1">
      <c r="A701" s="163"/>
      <c r="B701" s="163"/>
      <c r="C701" s="163"/>
      <c r="D701" s="163"/>
      <c r="E701" s="163"/>
      <c r="F701" s="163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</row>
    <row r="702" ht="12.75" customHeight="1">
      <c r="A702" s="163"/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</row>
    <row r="703" ht="12.75" customHeight="1">
      <c r="A703" s="163"/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</row>
    <row r="704" ht="12.75" customHeight="1">
      <c r="A704" s="163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</row>
    <row r="705" ht="12.75" customHeight="1">
      <c r="A705" s="163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</row>
    <row r="706" ht="12.75" customHeight="1">
      <c r="A706" s="163"/>
      <c r="B706" s="163"/>
      <c r="C706" s="163"/>
      <c r="D706" s="163"/>
      <c r="E706" s="163"/>
      <c r="F706" s="163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</row>
    <row r="707" ht="12.75" customHeight="1">
      <c r="A707" s="163"/>
      <c r="B707" s="163"/>
      <c r="C707" s="163"/>
      <c r="D707" s="163"/>
      <c r="E707" s="163"/>
      <c r="F707" s="163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</row>
    <row r="708" ht="12.75" customHeight="1">
      <c r="A708" s="163"/>
      <c r="B708" s="163"/>
      <c r="C708" s="163"/>
      <c r="D708" s="163"/>
      <c r="E708" s="163"/>
      <c r="F708" s="163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</row>
    <row r="709" ht="12.75" customHeight="1">
      <c r="A709" s="163"/>
      <c r="B709" s="163"/>
      <c r="C709" s="163"/>
      <c r="D709" s="163"/>
      <c r="E709" s="163"/>
      <c r="F709" s="163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</row>
    <row r="710" ht="12.75" customHeight="1">
      <c r="A710" s="163"/>
      <c r="B710" s="163"/>
      <c r="C710" s="163"/>
      <c r="D710" s="163"/>
      <c r="E710" s="163"/>
      <c r="F710" s="163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</row>
    <row r="711" ht="12.75" customHeight="1">
      <c r="A711" s="163"/>
      <c r="B711" s="163"/>
      <c r="C711" s="163"/>
      <c r="D711" s="163"/>
      <c r="E711" s="163"/>
      <c r="F711" s="163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3"/>
    </row>
    <row r="712" ht="12.75" customHeight="1">
      <c r="A712" s="163"/>
      <c r="B712" s="163"/>
      <c r="C712" s="163"/>
      <c r="D712" s="163"/>
      <c r="E712" s="163"/>
      <c r="F712" s="163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3"/>
    </row>
    <row r="713" ht="12.75" customHeight="1">
      <c r="A713" s="163"/>
      <c r="B713" s="163"/>
      <c r="C713" s="163"/>
      <c r="D713" s="163"/>
      <c r="E713" s="163"/>
      <c r="F713" s="163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3"/>
    </row>
    <row r="714" ht="12.75" customHeight="1">
      <c r="A714" s="163"/>
      <c r="B714" s="163"/>
      <c r="C714" s="163"/>
      <c r="D714" s="163"/>
      <c r="E714" s="163"/>
      <c r="F714" s="163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3"/>
    </row>
    <row r="715" ht="12.75" customHeight="1">
      <c r="A715" s="163"/>
      <c r="B715" s="163"/>
      <c r="C715" s="163"/>
      <c r="D715" s="163"/>
      <c r="E715" s="163"/>
      <c r="F715" s="163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3"/>
    </row>
    <row r="716" ht="12.75" customHeight="1">
      <c r="A716" s="163"/>
      <c r="B716" s="163"/>
      <c r="C716" s="163"/>
      <c r="D716" s="163"/>
      <c r="E716" s="163"/>
      <c r="F716" s="163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3"/>
    </row>
    <row r="717" ht="12.75" customHeight="1">
      <c r="A717" s="163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3"/>
    </row>
    <row r="718" ht="12.75" customHeight="1">
      <c r="A718" s="163"/>
      <c r="B718" s="163"/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3"/>
    </row>
    <row r="719" ht="12.75" customHeight="1">
      <c r="A719" s="163"/>
      <c r="B719" s="163"/>
      <c r="C719" s="163"/>
      <c r="D719" s="163"/>
      <c r="E719" s="163"/>
      <c r="F719" s="163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3"/>
    </row>
    <row r="720" ht="12.75" customHeight="1">
      <c r="A720" s="163"/>
      <c r="B720" s="163"/>
      <c r="C720" s="163"/>
      <c r="D720" s="163"/>
      <c r="E720" s="163"/>
      <c r="F720" s="163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3"/>
    </row>
    <row r="721" ht="12.75" customHeight="1">
      <c r="A721" s="163"/>
      <c r="B721" s="163"/>
      <c r="C721" s="163"/>
      <c r="D721" s="163"/>
      <c r="E721" s="163"/>
      <c r="F721" s="163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</row>
    <row r="722" ht="12.75" customHeight="1">
      <c r="A722" s="163"/>
      <c r="B722" s="163"/>
      <c r="C722" s="163"/>
      <c r="D722" s="163"/>
      <c r="E722" s="163"/>
      <c r="F722" s="163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</row>
    <row r="723" ht="12.75" customHeight="1">
      <c r="A723" s="163"/>
      <c r="B723" s="163"/>
      <c r="C723" s="163"/>
      <c r="D723" s="163"/>
      <c r="E723" s="163"/>
      <c r="F723" s="163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</row>
    <row r="724" ht="12.75" customHeight="1">
      <c r="A724" s="163"/>
      <c r="B724" s="163"/>
      <c r="C724" s="163"/>
      <c r="D724" s="163"/>
      <c r="E724" s="163"/>
      <c r="F724" s="163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3"/>
    </row>
    <row r="725" ht="12.75" customHeight="1">
      <c r="A725" s="163"/>
      <c r="B725" s="163"/>
      <c r="C725" s="163"/>
      <c r="D725" s="163"/>
      <c r="E725" s="163"/>
      <c r="F725" s="163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</row>
    <row r="726" ht="12.75" customHeight="1">
      <c r="A726" s="163"/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</row>
    <row r="727" ht="12.75" customHeight="1">
      <c r="A727" s="163"/>
      <c r="B727" s="163"/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</row>
    <row r="728" ht="12.75" customHeight="1">
      <c r="A728" s="163"/>
      <c r="B728" s="163"/>
      <c r="C728" s="163"/>
      <c r="D728" s="163"/>
      <c r="E728" s="163"/>
      <c r="F728" s="163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</row>
    <row r="729" ht="12.75" customHeight="1">
      <c r="A729" s="163"/>
      <c r="B729" s="163"/>
      <c r="C729" s="163"/>
      <c r="D729" s="163"/>
      <c r="E729" s="163"/>
      <c r="F729" s="163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</row>
    <row r="730" ht="12.75" customHeight="1">
      <c r="A730" s="163"/>
      <c r="B730" s="163"/>
      <c r="C730" s="163"/>
      <c r="D730" s="163"/>
      <c r="E730" s="163"/>
      <c r="F730" s="163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</row>
    <row r="731" ht="12.75" customHeight="1">
      <c r="A731" s="163"/>
      <c r="B731" s="163"/>
      <c r="C731" s="163"/>
      <c r="D731" s="163"/>
      <c r="E731" s="163"/>
      <c r="F731" s="163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</row>
    <row r="732" ht="12.75" customHeight="1">
      <c r="A732" s="163"/>
      <c r="B732" s="163"/>
      <c r="C732" s="163"/>
      <c r="D732" s="163"/>
      <c r="E732" s="163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</row>
    <row r="733" ht="12.75" customHeight="1">
      <c r="A733" s="163"/>
      <c r="B733" s="163"/>
      <c r="C733" s="163"/>
      <c r="D733" s="163"/>
      <c r="E733" s="163"/>
      <c r="F733" s="163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</row>
    <row r="734" ht="12.75" customHeight="1">
      <c r="A734" s="163"/>
      <c r="B734" s="163"/>
      <c r="C734" s="163"/>
      <c r="D734" s="163"/>
      <c r="E734" s="163"/>
      <c r="F734" s="163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</row>
    <row r="735" ht="12.75" customHeight="1">
      <c r="A735" s="163"/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</row>
    <row r="736" ht="12.75" customHeight="1">
      <c r="A736" s="163"/>
      <c r="B736" s="163"/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3"/>
    </row>
    <row r="737" ht="12.75" customHeight="1">
      <c r="A737" s="163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</row>
    <row r="738" ht="12.75" customHeight="1">
      <c r="A738" s="163"/>
      <c r="B738" s="163"/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3"/>
    </row>
    <row r="739" ht="12.75" customHeight="1">
      <c r="A739" s="163"/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</row>
    <row r="740" ht="12.75" customHeight="1">
      <c r="A740" s="163"/>
      <c r="B740" s="163"/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3"/>
    </row>
    <row r="741" ht="12.75" customHeight="1">
      <c r="A741" s="163"/>
      <c r="B741" s="163"/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3"/>
    </row>
    <row r="742" ht="12.75" customHeight="1">
      <c r="A742" s="163"/>
      <c r="B742" s="163"/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3"/>
    </row>
    <row r="743" ht="12.75" customHeight="1">
      <c r="A743" s="163"/>
      <c r="B743" s="163"/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3"/>
    </row>
    <row r="744" ht="12.75" customHeight="1">
      <c r="A744" s="163"/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3"/>
    </row>
    <row r="745" ht="12.75" customHeight="1">
      <c r="A745" s="163"/>
      <c r="B745" s="163"/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3"/>
    </row>
    <row r="746" ht="12.75" customHeight="1">
      <c r="A746" s="163"/>
      <c r="B746" s="163"/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3"/>
    </row>
    <row r="747" ht="12.75" customHeight="1">
      <c r="A747" s="163"/>
      <c r="B747" s="163"/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3"/>
    </row>
    <row r="748" ht="12.75" customHeight="1">
      <c r="A748" s="163"/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3"/>
    </row>
    <row r="749" ht="12.75" customHeight="1">
      <c r="A749" s="163"/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3"/>
    </row>
    <row r="750" ht="12.75" customHeight="1">
      <c r="A750" s="163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</row>
    <row r="751" ht="12.75" customHeight="1">
      <c r="A751" s="163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3"/>
    </row>
    <row r="752" ht="12.75" customHeight="1">
      <c r="A752" s="163"/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3"/>
      <c r="W752" s="163"/>
      <c r="X752" s="163"/>
      <c r="Y752" s="163"/>
      <c r="Z752" s="163"/>
    </row>
    <row r="753" ht="12.75" customHeight="1">
      <c r="A753" s="163"/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3"/>
    </row>
    <row r="754" ht="12.75" customHeight="1">
      <c r="A754" s="163"/>
      <c r="B754" s="163"/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3"/>
    </row>
    <row r="755" ht="12.75" customHeight="1">
      <c r="A755" s="163"/>
      <c r="B755" s="163"/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3"/>
    </row>
    <row r="756" ht="12.75" customHeight="1">
      <c r="A756" s="163"/>
      <c r="B756" s="163"/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3"/>
    </row>
    <row r="757" ht="12.75" customHeight="1">
      <c r="A757" s="163"/>
      <c r="B757" s="163"/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3"/>
    </row>
    <row r="758" ht="12.75" customHeight="1">
      <c r="A758" s="163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3"/>
    </row>
    <row r="759" ht="12.75" customHeight="1">
      <c r="A759" s="163"/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3"/>
    </row>
    <row r="760" ht="12.75" customHeight="1">
      <c r="A760" s="163"/>
      <c r="B760" s="163"/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3"/>
    </row>
    <row r="761" ht="12.75" customHeight="1">
      <c r="A761" s="163"/>
      <c r="B761" s="163"/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3"/>
    </row>
    <row r="762" ht="12.75" customHeight="1">
      <c r="A762" s="163"/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3"/>
    </row>
    <row r="763" ht="12.75" customHeight="1">
      <c r="A763" s="163"/>
      <c r="B763" s="163"/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3"/>
    </row>
    <row r="764" ht="12.75" customHeight="1">
      <c r="A764" s="163"/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3"/>
    </row>
    <row r="765" ht="12.75" customHeight="1">
      <c r="A765" s="163"/>
      <c r="B765" s="163"/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3"/>
    </row>
    <row r="766" ht="12.75" customHeight="1">
      <c r="A766" s="163"/>
      <c r="B766" s="163"/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3"/>
    </row>
    <row r="767" ht="12.75" customHeight="1">
      <c r="A767" s="163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63"/>
    </row>
    <row r="768" ht="12.75" customHeight="1">
      <c r="A768" s="163"/>
      <c r="B768" s="163"/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3"/>
    </row>
    <row r="769" ht="12.75" customHeight="1">
      <c r="A769" s="163"/>
      <c r="B769" s="163"/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3"/>
    </row>
    <row r="770" ht="12.75" customHeight="1">
      <c r="A770" s="163"/>
      <c r="B770" s="163"/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3"/>
    </row>
    <row r="771" ht="12.75" customHeight="1">
      <c r="A771" s="163"/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3"/>
    </row>
    <row r="772" ht="12.75" customHeight="1">
      <c r="A772" s="163"/>
      <c r="B772" s="163"/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3"/>
    </row>
    <row r="773" ht="12.75" customHeight="1">
      <c r="A773" s="163"/>
      <c r="B773" s="163"/>
      <c r="C773" s="163"/>
      <c r="D773" s="163"/>
      <c r="E773" s="163"/>
      <c r="F773" s="163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3"/>
    </row>
    <row r="774" ht="12.75" customHeight="1">
      <c r="A774" s="163"/>
      <c r="B774" s="163"/>
      <c r="C774" s="163"/>
      <c r="D774" s="163"/>
      <c r="E774" s="163"/>
      <c r="F774" s="163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3"/>
    </row>
    <row r="775" ht="12.75" customHeight="1">
      <c r="A775" s="163"/>
      <c r="B775" s="163"/>
      <c r="C775" s="163"/>
      <c r="D775" s="163"/>
      <c r="E775" s="163"/>
      <c r="F775" s="163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3"/>
    </row>
    <row r="776" ht="12.75" customHeight="1">
      <c r="A776" s="163"/>
      <c r="B776" s="163"/>
      <c r="C776" s="163"/>
      <c r="D776" s="163"/>
      <c r="E776" s="163"/>
      <c r="F776" s="163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3"/>
    </row>
    <row r="777" ht="12.75" customHeight="1">
      <c r="A777" s="163"/>
      <c r="B777" s="163"/>
      <c r="C777" s="163"/>
      <c r="D777" s="163"/>
      <c r="E777" s="163"/>
      <c r="F777" s="163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3"/>
    </row>
    <row r="778" ht="12.75" customHeight="1">
      <c r="A778" s="163"/>
      <c r="B778" s="163"/>
      <c r="C778" s="163"/>
      <c r="D778" s="163"/>
      <c r="E778" s="163"/>
      <c r="F778" s="163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</row>
    <row r="779" ht="12.75" customHeight="1">
      <c r="A779" s="163"/>
      <c r="B779" s="163"/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3"/>
    </row>
    <row r="780" ht="12.75" customHeight="1">
      <c r="A780" s="163"/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3"/>
    </row>
    <row r="781" ht="12.75" customHeight="1">
      <c r="A781" s="163"/>
      <c r="B781" s="163"/>
      <c r="C781" s="163"/>
      <c r="D781" s="163"/>
      <c r="E781" s="163"/>
      <c r="F781" s="163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3"/>
    </row>
    <row r="782" ht="12.75" customHeight="1">
      <c r="A782" s="163"/>
      <c r="B782" s="163"/>
      <c r="C782" s="163"/>
      <c r="D782" s="163"/>
      <c r="E782" s="163"/>
      <c r="F782" s="163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3"/>
    </row>
    <row r="783" ht="12.75" customHeight="1">
      <c r="A783" s="163"/>
      <c r="B783" s="163"/>
      <c r="C783" s="163"/>
      <c r="D783" s="163"/>
      <c r="E783" s="163"/>
      <c r="F783" s="163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3"/>
    </row>
    <row r="784" ht="12.75" customHeight="1">
      <c r="A784" s="163"/>
      <c r="B784" s="163"/>
      <c r="C784" s="163"/>
      <c r="D784" s="163"/>
      <c r="E784" s="163"/>
      <c r="F784" s="163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3"/>
    </row>
    <row r="785" ht="12.75" customHeight="1">
      <c r="A785" s="163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3"/>
    </row>
    <row r="786" ht="12.75" customHeight="1">
      <c r="A786" s="163"/>
      <c r="B786" s="163"/>
      <c r="C786" s="163"/>
      <c r="D786" s="163"/>
      <c r="E786" s="163"/>
      <c r="F786" s="163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3"/>
    </row>
    <row r="787" ht="12.75" customHeight="1">
      <c r="A787" s="163"/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163"/>
      <c r="Z787" s="163"/>
    </row>
    <row r="788" ht="12.75" customHeight="1">
      <c r="A788" s="163"/>
      <c r="B788" s="163"/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  <c r="W788" s="163"/>
      <c r="X788" s="163"/>
      <c r="Y788" s="163"/>
      <c r="Z788" s="163"/>
    </row>
    <row r="789" ht="12.75" customHeight="1">
      <c r="A789" s="163"/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  <c r="W789" s="163"/>
      <c r="X789" s="163"/>
      <c r="Y789" s="163"/>
      <c r="Z789" s="163"/>
    </row>
    <row r="790" ht="12.75" customHeight="1">
      <c r="A790" s="163"/>
      <c r="B790" s="163"/>
      <c r="C790" s="163"/>
      <c r="D790" s="163"/>
      <c r="E790" s="163"/>
      <c r="F790" s="163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3"/>
    </row>
    <row r="791" ht="12.75" customHeight="1">
      <c r="A791" s="163"/>
      <c r="B791" s="163"/>
      <c r="C791" s="163"/>
      <c r="D791" s="163"/>
      <c r="E791" s="163"/>
      <c r="F791" s="163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  <c r="W791" s="163"/>
      <c r="X791" s="163"/>
      <c r="Y791" s="163"/>
      <c r="Z791" s="163"/>
    </row>
    <row r="792" ht="12.75" customHeight="1">
      <c r="A792" s="163"/>
      <c r="B792" s="163"/>
      <c r="C792" s="163"/>
      <c r="D792" s="163"/>
      <c r="E792" s="163"/>
      <c r="F792" s="163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  <c r="W792" s="163"/>
      <c r="X792" s="163"/>
      <c r="Y792" s="163"/>
      <c r="Z792" s="163"/>
    </row>
    <row r="793" ht="12.75" customHeight="1">
      <c r="A793" s="163"/>
      <c r="B793" s="163"/>
      <c r="C793" s="163"/>
      <c r="D793" s="163"/>
      <c r="E793" s="163"/>
      <c r="F793" s="163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  <c r="W793" s="163"/>
      <c r="X793" s="163"/>
      <c r="Y793" s="163"/>
      <c r="Z793" s="163"/>
    </row>
    <row r="794" ht="12.75" customHeight="1">
      <c r="A794" s="163"/>
      <c r="B794" s="163"/>
      <c r="C794" s="163"/>
      <c r="D794" s="163"/>
      <c r="E794" s="163"/>
      <c r="F794" s="163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  <c r="Z794" s="163"/>
    </row>
    <row r="795" ht="12.75" customHeight="1">
      <c r="A795" s="163"/>
      <c r="B795" s="163"/>
      <c r="C795" s="163"/>
      <c r="D795" s="163"/>
      <c r="E795" s="163"/>
      <c r="F795" s="163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163"/>
      <c r="Z795" s="163"/>
    </row>
    <row r="796" ht="12.75" customHeight="1">
      <c r="A796" s="163"/>
      <c r="B796" s="163"/>
      <c r="C796" s="163"/>
      <c r="D796" s="163"/>
      <c r="E796" s="163"/>
      <c r="F796" s="163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  <c r="W796" s="163"/>
      <c r="X796" s="163"/>
      <c r="Y796" s="163"/>
      <c r="Z796" s="163"/>
    </row>
    <row r="797" ht="12.75" customHeight="1">
      <c r="A797" s="163"/>
      <c r="B797" s="163"/>
      <c r="C797" s="163"/>
      <c r="D797" s="163"/>
      <c r="E797" s="163"/>
      <c r="F797" s="163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  <c r="W797" s="163"/>
      <c r="X797" s="163"/>
      <c r="Y797" s="163"/>
      <c r="Z797" s="163"/>
    </row>
    <row r="798" ht="12.75" customHeight="1">
      <c r="A798" s="163"/>
      <c r="B798" s="163"/>
      <c r="C798" s="163"/>
      <c r="D798" s="163"/>
      <c r="E798" s="163"/>
      <c r="F798" s="163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  <c r="W798" s="163"/>
      <c r="X798" s="163"/>
      <c r="Y798" s="163"/>
      <c r="Z798" s="163"/>
    </row>
    <row r="799" ht="12.75" customHeight="1">
      <c r="A799" s="163"/>
      <c r="B799" s="163"/>
      <c r="C799" s="163"/>
      <c r="D799" s="163"/>
      <c r="E799" s="163"/>
      <c r="F799" s="163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  <c r="W799" s="163"/>
      <c r="X799" s="163"/>
      <c r="Y799" s="163"/>
      <c r="Z799" s="163"/>
    </row>
    <row r="800" ht="12.75" customHeight="1">
      <c r="A800" s="163"/>
      <c r="B800" s="163"/>
      <c r="C800" s="163"/>
      <c r="D800" s="163"/>
      <c r="E800" s="163"/>
      <c r="F800" s="163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3"/>
      <c r="Z800" s="163"/>
    </row>
    <row r="801" ht="12.75" customHeight="1">
      <c r="A801" s="163"/>
      <c r="B801" s="163"/>
      <c r="C801" s="163"/>
      <c r="D801" s="163"/>
      <c r="E801" s="163"/>
      <c r="F801" s="163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  <c r="W801" s="163"/>
      <c r="X801" s="163"/>
      <c r="Y801" s="163"/>
      <c r="Z801" s="163"/>
    </row>
    <row r="802" ht="12.75" customHeight="1">
      <c r="A802" s="163"/>
      <c r="B802" s="163"/>
      <c r="C802" s="163"/>
      <c r="D802" s="163"/>
      <c r="E802" s="163"/>
      <c r="F802" s="163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  <c r="W802" s="163"/>
      <c r="X802" s="163"/>
      <c r="Y802" s="163"/>
      <c r="Z802" s="163"/>
    </row>
    <row r="803" ht="12.75" customHeight="1">
      <c r="A803" s="163"/>
      <c r="B803" s="163"/>
      <c r="C803" s="163"/>
      <c r="D803" s="163"/>
      <c r="E803" s="163"/>
      <c r="F803" s="163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  <c r="W803" s="163"/>
      <c r="X803" s="163"/>
      <c r="Y803" s="163"/>
      <c r="Z803" s="163"/>
    </row>
    <row r="804" ht="12.75" customHeight="1">
      <c r="A804" s="163"/>
      <c r="B804" s="163"/>
      <c r="C804" s="163"/>
      <c r="D804" s="163"/>
      <c r="E804" s="163"/>
      <c r="F804" s="163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  <c r="W804" s="163"/>
      <c r="X804" s="163"/>
      <c r="Y804" s="163"/>
      <c r="Z804" s="163"/>
    </row>
    <row r="805" ht="12.75" customHeight="1">
      <c r="A805" s="163"/>
      <c r="B805" s="163"/>
      <c r="C805" s="163"/>
      <c r="D805" s="163"/>
      <c r="E805" s="163"/>
      <c r="F805" s="163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  <c r="W805" s="163"/>
      <c r="X805" s="163"/>
      <c r="Y805" s="163"/>
      <c r="Z805" s="163"/>
    </row>
    <row r="806" ht="12.75" customHeight="1">
      <c r="A806" s="163"/>
      <c r="B806" s="163"/>
      <c r="C806" s="163"/>
      <c r="D806" s="163"/>
      <c r="E806" s="163"/>
      <c r="F806" s="163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  <c r="W806" s="163"/>
      <c r="X806" s="163"/>
      <c r="Y806" s="163"/>
      <c r="Z806" s="163"/>
    </row>
    <row r="807" ht="12.75" customHeight="1">
      <c r="A807" s="163"/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  <c r="W807" s="163"/>
      <c r="X807" s="163"/>
      <c r="Y807" s="163"/>
      <c r="Z807" s="163"/>
    </row>
    <row r="808" ht="12.75" customHeight="1">
      <c r="A808" s="163"/>
      <c r="B808" s="163"/>
      <c r="C808" s="163"/>
      <c r="D808" s="163"/>
      <c r="E808" s="163"/>
      <c r="F808" s="163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  <c r="Y808" s="163"/>
      <c r="Z808" s="163"/>
    </row>
    <row r="809" ht="12.75" customHeight="1">
      <c r="A809" s="163"/>
      <c r="B809" s="163"/>
      <c r="C809" s="163"/>
      <c r="D809" s="163"/>
      <c r="E809" s="163"/>
      <c r="F809" s="163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  <c r="W809" s="163"/>
      <c r="X809" s="163"/>
      <c r="Y809" s="163"/>
      <c r="Z809" s="163"/>
    </row>
    <row r="810" ht="12.75" customHeight="1">
      <c r="A810" s="163"/>
      <c r="B810" s="163"/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  <c r="W810" s="163"/>
      <c r="X810" s="163"/>
      <c r="Y810" s="163"/>
      <c r="Z810" s="163"/>
    </row>
    <row r="811" ht="12.75" customHeight="1">
      <c r="A811" s="163"/>
      <c r="B811" s="163"/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  <c r="W811" s="163"/>
      <c r="X811" s="163"/>
      <c r="Y811" s="163"/>
      <c r="Z811" s="163"/>
    </row>
    <row r="812" ht="12.75" customHeight="1">
      <c r="A812" s="163"/>
      <c r="B812" s="163"/>
      <c r="C812" s="163"/>
      <c r="D812" s="163"/>
      <c r="E812" s="163"/>
      <c r="F812" s="163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  <c r="W812" s="163"/>
      <c r="X812" s="163"/>
      <c r="Y812" s="163"/>
      <c r="Z812" s="163"/>
    </row>
    <row r="813" ht="12.75" customHeight="1">
      <c r="A813" s="163"/>
      <c r="B813" s="163"/>
      <c r="C813" s="163"/>
      <c r="D813" s="163"/>
      <c r="E813" s="163"/>
      <c r="F813" s="163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  <c r="W813" s="163"/>
      <c r="X813" s="163"/>
      <c r="Y813" s="163"/>
      <c r="Z813" s="163"/>
    </row>
    <row r="814" ht="12.75" customHeight="1">
      <c r="A814" s="163"/>
      <c r="B814" s="163"/>
      <c r="C814" s="163"/>
      <c r="D814" s="163"/>
      <c r="E814" s="163"/>
      <c r="F814" s="163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  <c r="W814" s="163"/>
      <c r="X814" s="163"/>
      <c r="Y814" s="163"/>
      <c r="Z814" s="163"/>
    </row>
    <row r="815" ht="12.75" customHeight="1">
      <c r="A815" s="163"/>
      <c r="B815" s="163"/>
      <c r="C815" s="163"/>
      <c r="D815" s="163"/>
      <c r="E815" s="163"/>
      <c r="F815" s="163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  <c r="W815" s="163"/>
      <c r="X815" s="163"/>
      <c r="Y815" s="163"/>
      <c r="Z815" s="163"/>
    </row>
    <row r="816" ht="12.75" customHeight="1">
      <c r="A816" s="163"/>
      <c r="B816" s="163"/>
      <c r="C816" s="163"/>
      <c r="D816" s="163"/>
      <c r="E816" s="163"/>
      <c r="F816" s="163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  <c r="W816" s="163"/>
      <c r="X816" s="163"/>
      <c r="Y816" s="163"/>
      <c r="Z816" s="163"/>
    </row>
    <row r="817" ht="12.75" customHeight="1">
      <c r="A817" s="163"/>
      <c r="B817" s="163"/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  <c r="W817" s="163"/>
      <c r="X817" s="163"/>
      <c r="Y817" s="163"/>
      <c r="Z817" s="163"/>
    </row>
    <row r="818" ht="12.75" customHeight="1">
      <c r="A818" s="163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  <c r="W818" s="163"/>
      <c r="X818" s="163"/>
      <c r="Y818" s="163"/>
      <c r="Z818" s="163"/>
    </row>
    <row r="819" ht="12.75" customHeight="1">
      <c r="A819" s="163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  <c r="W819" s="163"/>
      <c r="X819" s="163"/>
      <c r="Y819" s="163"/>
      <c r="Z819" s="163"/>
    </row>
    <row r="820" ht="12.75" customHeight="1">
      <c r="A820" s="163"/>
      <c r="B820" s="163"/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  <c r="W820" s="163"/>
      <c r="X820" s="163"/>
      <c r="Y820" s="163"/>
      <c r="Z820" s="163"/>
    </row>
    <row r="821" ht="12.75" customHeight="1">
      <c r="A821" s="163"/>
      <c r="B821" s="163"/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  <c r="W821" s="163"/>
      <c r="X821" s="163"/>
      <c r="Y821" s="163"/>
      <c r="Z821" s="163"/>
    </row>
    <row r="822" ht="12.75" customHeight="1">
      <c r="A822" s="163"/>
      <c r="B822" s="163"/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  <c r="W822" s="163"/>
      <c r="X822" s="163"/>
      <c r="Y822" s="163"/>
      <c r="Z822" s="163"/>
    </row>
    <row r="823" ht="12.75" customHeight="1">
      <c r="A823" s="163"/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3"/>
    </row>
    <row r="824" ht="12.75" customHeight="1">
      <c r="A824" s="163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  <c r="W824" s="163"/>
      <c r="X824" s="163"/>
      <c r="Y824" s="163"/>
      <c r="Z824" s="163"/>
    </row>
    <row r="825" ht="12.75" customHeight="1">
      <c r="A825" s="163"/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  <c r="W825" s="163"/>
      <c r="X825" s="163"/>
      <c r="Y825" s="163"/>
      <c r="Z825" s="163"/>
    </row>
    <row r="826" ht="12.75" customHeight="1">
      <c r="A826" s="163"/>
      <c r="B826" s="163"/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3"/>
    </row>
    <row r="827" ht="12.75" customHeight="1">
      <c r="A827" s="163"/>
      <c r="B827" s="163"/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3"/>
    </row>
    <row r="828" ht="12.75" customHeight="1">
      <c r="A828" s="163"/>
      <c r="B828" s="163"/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3"/>
    </row>
    <row r="829" ht="12.75" customHeight="1">
      <c r="A829" s="163"/>
      <c r="B829" s="163"/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  <c r="W829" s="163"/>
      <c r="X829" s="163"/>
      <c r="Y829" s="163"/>
      <c r="Z829" s="163"/>
    </row>
    <row r="830" ht="12.75" customHeight="1">
      <c r="A830" s="163"/>
      <c r="B830" s="163"/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3"/>
    </row>
    <row r="831" ht="12.75" customHeight="1">
      <c r="A831" s="163"/>
      <c r="B831" s="163"/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3"/>
    </row>
    <row r="832" ht="12.75" customHeight="1">
      <c r="A832" s="163"/>
      <c r="B832" s="163"/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  <c r="Y832" s="163"/>
      <c r="Z832" s="163"/>
    </row>
    <row r="833" ht="12.75" customHeight="1">
      <c r="A833" s="163"/>
      <c r="B833" s="163"/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  <c r="W833" s="163"/>
      <c r="X833" s="163"/>
      <c r="Y833" s="163"/>
      <c r="Z833" s="163"/>
    </row>
    <row r="834" ht="12.75" customHeight="1">
      <c r="A834" s="163"/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  <c r="W834" s="163"/>
      <c r="X834" s="163"/>
      <c r="Y834" s="163"/>
      <c r="Z834" s="163"/>
    </row>
    <row r="835" ht="12.75" customHeight="1">
      <c r="A835" s="163"/>
      <c r="B835" s="163"/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  <c r="W835" s="163"/>
      <c r="X835" s="163"/>
      <c r="Y835" s="163"/>
      <c r="Z835" s="163"/>
    </row>
    <row r="836" ht="12.75" customHeight="1">
      <c r="A836" s="163"/>
      <c r="B836" s="163"/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63"/>
      <c r="Z836" s="163"/>
    </row>
    <row r="837" ht="12.75" customHeight="1">
      <c r="A837" s="163"/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63"/>
      <c r="Z837" s="163"/>
    </row>
    <row r="838" ht="12.75" customHeight="1">
      <c r="A838" s="163"/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  <c r="W838" s="163"/>
      <c r="X838" s="163"/>
      <c r="Y838" s="163"/>
      <c r="Z838" s="163"/>
    </row>
    <row r="839" ht="12.75" customHeight="1">
      <c r="A839" s="163"/>
      <c r="B839" s="163"/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  <c r="W839" s="163"/>
      <c r="X839" s="163"/>
      <c r="Y839" s="163"/>
      <c r="Z839" s="163"/>
    </row>
    <row r="840" ht="12.75" customHeight="1">
      <c r="A840" s="163"/>
      <c r="B840" s="163"/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  <c r="W840" s="163"/>
      <c r="X840" s="163"/>
      <c r="Y840" s="163"/>
      <c r="Z840" s="163"/>
    </row>
    <row r="841" ht="12.75" customHeight="1">
      <c r="A841" s="163"/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  <c r="W841" s="163"/>
      <c r="X841" s="163"/>
      <c r="Y841" s="163"/>
      <c r="Z841" s="163"/>
    </row>
    <row r="842" ht="12.75" customHeight="1">
      <c r="A842" s="163"/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3"/>
    </row>
    <row r="843" ht="12.75" customHeight="1">
      <c r="A843" s="163"/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3"/>
    </row>
    <row r="844" ht="12.75" customHeight="1">
      <c r="A844" s="163"/>
      <c r="B844" s="163"/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  <c r="W844" s="163"/>
      <c r="X844" s="163"/>
      <c r="Y844" s="163"/>
      <c r="Z844" s="163"/>
    </row>
    <row r="845" ht="12.75" customHeight="1">
      <c r="A845" s="163"/>
      <c r="B845" s="163"/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  <c r="W845" s="163"/>
      <c r="X845" s="163"/>
      <c r="Y845" s="163"/>
      <c r="Z845" s="163"/>
    </row>
    <row r="846" ht="12.75" customHeight="1">
      <c r="A846" s="163"/>
      <c r="B846" s="163"/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  <c r="W846" s="163"/>
      <c r="X846" s="163"/>
      <c r="Y846" s="163"/>
      <c r="Z846" s="163"/>
    </row>
    <row r="847" ht="12.75" customHeight="1">
      <c r="A847" s="163"/>
      <c r="B847" s="163"/>
      <c r="C847" s="163"/>
      <c r="D847" s="163"/>
      <c r="E847" s="163"/>
      <c r="F847" s="163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  <c r="W847" s="163"/>
      <c r="X847" s="163"/>
      <c r="Y847" s="163"/>
      <c r="Z847" s="163"/>
    </row>
    <row r="848" ht="12.75" customHeight="1">
      <c r="A848" s="163"/>
      <c r="B848" s="163"/>
      <c r="C848" s="163"/>
      <c r="D848" s="163"/>
      <c r="E848" s="163"/>
      <c r="F848" s="163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163"/>
      <c r="Z848" s="163"/>
    </row>
    <row r="849" ht="12.75" customHeight="1">
      <c r="A849" s="163"/>
      <c r="B849" s="163"/>
      <c r="C849" s="163"/>
      <c r="D849" s="163"/>
      <c r="E849" s="163"/>
      <c r="F849" s="163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  <c r="W849" s="163"/>
      <c r="X849" s="163"/>
      <c r="Y849" s="163"/>
      <c r="Z849" s="163"/>
    </row>
    <row r="850" ht="12.75" customHeight="1">
      <c r="A850" s="163"/>
      <c r="B850" s="163"/>
      <c r="C850" s="163"/>
      <c r="D850" s="163"/>
      <c r="E850" s="163"/>
      <c r="F850" s="163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  <c r="W850" s="163"/>
      <c r="X850" s="163"/>
      <c r="Y850" s="163"/>
      <c r="Z850" s="163"/>
    </row>
    <row r="851" ht="12.75" customHeight="1">
      <c r="A851" s="163"/>
      <c r="B851" s="163"/>
      <c r="C851" s="163"/>
      <c r="D851" s="163"/>
      <c r="E851" s="163"/>
      <c r="F851" s="163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  <c r="Y851" s="163"/>
      <c r="Z851" s="163"/>
    </row>
    <row r="852" ht="12.75" customHeight="1">
      <c r="A852" s="163"/>
      <c r="B852" s="163"/>
      <c r="C852" s="163"/>
      <c r="D852" s="163"/>
      <c r="E852" s="163"/>
      <c r="F852" s="163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  <c r="W852" s="163"/>
      <c r="X852" s="163"/>
      <c r="Y852" s="163"/>
      <c r="Z852" s="163"/>
    </row>
    <row r="853" ht="12.75" customHeight="1">
      <c r="A853" s="163"/>
      <c r="B853" s="163"/>
      <c r="C853" s="163"/>
      <c r="D853" s="163"/>
      <c r="E853" s="163"/>
      <c r="F853" s="163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  <c r="W853" s="163"/>
      <c r="X853" s="163"/>
      <c r="Y853" s="163"/>
      <c r="Z853" s="163"/>
    </row>
    <row r="854" ht="12.75" customHeight="1">
      <c r="A854" s="163"/>
      <c r="B854" s="163"/>
      <c r="C854" s="163"/>
      <c r="D854" s="163"/>
      <c r="E854" s="163"/>
      <c r="F854" s="163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63"/>
      <c r="Z854" s="163"/>
    </row>
    <row r="855" ht="12.75" customHeight="1">
      <c r="A855" s="163"/>
      <c r="B855" s="163"/>
      <c r="C855" s="163"/>
      <c r="D855" s="163"/>
      <c r="E855" s="163"/>
      <c r="F855" s="163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  <c r="W855" s="163"/>
      <c r="X855" s="163"/>
      <c r="Y855" s="163"/>
      <c r="Z855" s="163"/>
    </row>
    <row r="856" ht="12.75" customHeight="1">
      <c r="A856" s="163"/>
      <c r="B856" s="163"/>
      <c r="C856" s="163"/>
      <c r="D856" s="163"/>
      <c r="E856" s="163"/>
      <c r="F856" s="163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3"/>
    </row>
    <row r="857" ht="12.75" customHeight="1">
      <c r="A857" s="163"/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3"/>
      <c r="Z857" s="163"/>
    </row>
    <row r="858" ht="12.75" customHeight="1">
      <c r="A858" s="163"/>
      <c r="B858" s="163"/>
      <c r="C858" s="163"/>
      <c r="D858" s="163"/>
      <c r="E858" s="163"/>
      <c r="F858" s="163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  <c r="W858" s="163"/>
      <c r="X858" s="163"/>
      <c r="Y858" s="163"/>
      <c r="Z858" s="163"/>
    </row>
    <row r="859" ht="12.75" customHeight="1">
      <c r="A859" s="163"/>
      <c r="B859" s="163"/>
      <c r="C859" s="163"/>
      <c r="D859" s="163"/>
      <c r="E859" s="163"/>
      <c r="F859" s="163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  <c r="W859" s="163"/>
      <c r="X859" s="163"/>
      <c r="Y859" s="163"/>
      <c r="Z859" s="163"/>
    </row>
    <row r="860" ht="12.75" customHeight="1">
      <c r="A860" s="163"/>
      <c r="B860" s="163"/>
      <c r="C860" s="163"/>
      <c r="D860" s="163"/>
      <c r="E860" s="163"/>
      <c r="F860" s="163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  <c r="W860" s="163"/>
      <c r="X860" s="163"/>
      <c r="Y860" s="163"/>
      <c r="Z860" s="163"/>
    </row>
    <row r="861" ht="12.75" customHeight="1">
      <c r="A861" s="163"/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/>
      <c r="X861" s="163"/>
      <c r="Y861" s="163"/>
      <c r="Z861" s="163"/>
    </row>
    <row r="862" ht="12.75" customHeight="1">
      <c r="A862" s="163"/>
      <c r="B862" s="163"/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3"/>
    </row>
    <row r="863" ht="12.75" customHeight="1">
      <c r="A863" s="163"/>
      <c r="B863" s="163"/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  <c r="W863" s="163"/>
      <c r="X863" s="163"/>
      <c r="Y863" s="163"/>
      <c r="Z863" s="163"/>
    </row>
    <row r="864" ht="12.75" customHeight="1">
      <c r="A864" s="163"/>
      <c r="B864" s="163"/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  <c r="Z864" s="163"/>
    </row>
    <row r="865" ht="12.75" customHeight="1">
      <c r="A865" s="163"/>
      <c r="B865" s="163"/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  <c r="W865" s="163"/>
      <c r="X865" s="163"/>
      <c r="Y865" s="163"/>
      <c r="Z865" s="163"/>
    </row>
    <row r="866" ht="12.75" customHeight="1">
      <c r="A866" s="163"/>
      <c r="B866" s="163"/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3"/>
      <c r="Z866" s="163"/>
    </row>
    <row r="867" ht="12.75" customHeight="1">
      <c r="A867" s="163"/>
      <c r="B867" s="163"/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63"/>
      <c r="Z867" s="163"/>
    </row>
    <row r="868" ht="12.75" customHeight="1">
      <c r="A868" s="163"/>
      <c r="B868" s="163"/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  <c r="W868" s="163"/>
      <c r="X868" s="163"/>
      <c r="Y868" s="163"/>
      <c r="Z868" s="163"/>
    </row>
    <row r="869" ht="12.75" customHeight="1">
      <c r="A869" s="163"/>
      <c r="B869" s="163"/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  <c r="W869" s="163"/>
      <c r="X869" s="163"/>
      <c r="Y869" s="163"/>
      <c r="Z869" s="163"/>
    </row>
    <row r="870" ht="12.75" customHeight="1">
      <c r="A870" s="163"/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  <c r="W870" s="163"/>
      <c r="X870" s="163"/>
      <c r="Y870" s="163"/>
      <c r="Z870" s="163"/>
    </row>
    <row r="871" ht="12.75" customHeight="1">
      <c r="A871" s="163"/>
      <c r="B871" s="163"/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3"/>
    </row>
    <row r="872" ht="12.75" customHeight="1">
      <c r="A872" s="163"/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  <c r="W872" s="163"/>
      <c r="X872" s="163"/>
      <c r="Y872" s="163"/>
      <c r="Z872" s="163"/>
    </row>
    <row r="873" ht="12.75" customHeight="1">
      <c r="A873" s="163"/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  <c r="W873" s="163"/>
      <c r="X873" s="163"/>
      <c r="Y873" s="163"/>
      <c r="Z873" s="163"/>
    </row>
    <row r="874" ht="12.75" customHeight="1">
      <c r="A874" s="163"/>
      <c r="B874" s="163"/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  <c r="W874" s="163"/>
      <c r="X874" s="163"/>
      <c r="Y874" s="163"/>
      <c r="Z874" s="163"/>
    </row>
    <row r="875" ht="12.75" customHeight="1">
      <c r="A875" s="163"/>
      <c r="B875" s="163"/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163"/>
      <c r="Z875" s="163"/>
    </row>
    <row r="876" ht="12.75" customHeight="1">
      <c r="A876" s="163"/>
      <c r="B876" s="163"/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  <c r="W876" s="163"/>
      <c r="X876" s="163"/>
      <c r="Y876" s="163"/>
      <c r="Z876" s="163"/>
    </row>
    <row r="877" ht="12.75" customHeight="1">
      <c r="A877" s="163"/>
      <c r="B877" s="163"/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63"/>
      <c r="Z877" s="163"/>
    </row>
    <row r="878" ht="12.75" customHeight="1">
      <c r="A878" s="163"/>
      <c r="B878" s="163"/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63"/>
      <c r="Z878" s="163"/>
    </row>
    <row r="879" ht="12.75" customHeight="1">
      <c r="A879" s="163"/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  <c r="W879" s="163"/>
      <c r="X879" s="163"/>
      <c r="Y879" s="163"/>
      <c r="Z879" s="163"/>
    </row>
    <row r="880" ht="12.75" customHeight="1">
      <c r="A880" s="163"/>
      <c r="B880" s="163"/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  <c r="W880" s="163"/>
      <c r="X880" s="163"/>
      <c r="Y880" s="163"/>
      <c r="Z880" s="163"/>
    </row>
    <row r="881" ht="12.75" customHeight="1">
      <c r="A881" s="163"/>
      <c r="B881" s="163"/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163"/>
      <c r="Z881" s="163"/>
    </row>
    <row r="882" ht="12.75" customHeight="1">
      <c r="A882" s="163"/>
      <c r="B882" s="163"/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  <c r="W882" s="163"/>
      <c r="X882" s="163"/>
      <c r="Y882" s="163"/>
      <c r="Z882" s="163"/>
    </row>
    <row r="883" ht="12.75" customHeight="1">
      <c r="A883" s="163"/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  <c r="W883" s="163"/>
      <c r="X883" s="163"/>
      <c r="Y883" s="163"/>
      <c r="Z883" s="163"/>
    </row>
    <row r="884" ht="12.75" customHeight="1">
      <c r="A884" s="163"/>
      <c r="B884" s="163"/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  <c r="W884" s="163"/>
      <c r="X884" s="163"/>
      <c r="Y884" s="163"/>
      <c r="Z884" s="163"/>
    </row>
    <row r="885" ht="12.75" customHeight="1">
      <c r="A885" s="163"/>
      <c r="B885" s="163"/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  <c r="W885" s="163"/>
      <c r="X885" s="163"/>
      <c r="Y885" s="163"/>
      <c r="Z885" s="163"/>
    </row>
    <row r="886" ht="12.75" customHeight="1">
      <c r="A886" s="163"/>
      <c r="B886" s="163"/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  <c r="Y886" s="163"/>
      <c r="Z886" s="163"/>
    </row>
    <row r="887" ht="12.75" customHeight="1">
      <c r="A887" s="163"/>
      <c r="B887" s="163"/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  <c r="W887" s="163"/>
      <c r="X887" s="163"/>
      <c r="Y887" s="163"/>
      <c r="Z887" s="163"/>
    </row>
    <row r="888" ht="12.75" customHeight="1">
      <c r="A888" s="163"/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3"/>
    </row>
    <row r="889" ht="12.75" customHeight="1">
      <c r="A889" s="163"/>
      <c r="B889" s="163"/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  <c r="W889" s="163"/>
      <c r="X889" s="163"/>
      <c r="Y889" s="163"/>
      <c r="Z889" s="163"/>
    </row>
    <row r="890" ht="12.75" customHeight="1">
      <c r="A890" s="163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3"/>
    </row>
    <row r="891" ht="12.75" customHeight="1">
      <c r="A891" s="163"/>
      <c r="B891" s="163"/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  <c r="W891" s="163"/>
      <c r="X891" s="163"/>
      <c r="Y891" s="163"/>
      <c r="Z891" s="163"/>
    </row>
    <row r="892" ht="12.75" customHeight="1">
      <c r="A892" s="163"/>
      <c r="B892" s="163"/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3"/>
    </row>
    <row r="893" ht="12.75" customHeight="1">
      <c r="A893" s="163"/>
      <c r="B893" s="163"/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  <c r="W893" s="163"/>
      <c r="X893" s="163"/>
      <c r="Y893" s="163"/>
      <c r="Z893" s="163"/>
    </row>
    <row r="894" ht="12.75" customHeight="1">
      <c r="A894" s="163"/>
      <c r="B894" s="163"/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3"/>
    </row>
    <row r="895" ht="12.75" customHeight="1">
      <c r="A895" s="163"/>
      <c r="B895" s="163"/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3"/>
    </row>
    <row r="896" ht="12.75" customHeight="1">
      <c r="A896" s="163"/>
      <c r="B896" s="163"/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3"/>
    </row>
    <row r="897" ht="12.75" customHeight="1">
      <c r="A897" s="163"/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  <c r="W897" s="163"/>
      <c r="X897" s="163"/>
      <c r="Y897" s="163"/>
      <c r="Z897" s="163"/>
    </row>
    <row r="898" ht="12.75" customHeight="1">
      <c r="A898" s="163"/>
      <c r="B898" s="163"/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  <c r="W898" s="163"/>
      <c r="X898" s="163"/>
      <c r="Y898" s="163"/>
      <c r="Z898" s="163"/>
    </row>
    <row r="899" ht="12.75" customHeight="1">
      <c r="A899" s="163"/>
      <c r="B899" s="163"/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  <c r="W899" s="163"/>
      <c r="X899" s="163"/>
      <c r="Y899" s="163"/>
      <c r="Z899" s="163"/>
    </row>
    <row r="900" ht="12.75" customHeight="1">
      <c r="A900" s="163"/>
      <c r="B900" s="163"/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  <c r="W900" s="163"/>
      <c r="X900" s="163"/>
      <c r="Y900" s="163"/>
      <c r="Z900" s="163"/>
    </row>
    <row r="901" ht="12.75" customHeight="1">
      <c r="A901" s="163"/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63"/>
      <c r="V901" s="163"/>
      <c r="W901" s="163"/>
      <c r="X901" s="163"/>
      <c r="Y901" s="163"/>
      <c r="Z901" s="163"/>
    </row>
    <row r="902" ht="12.75" customHeight="1">
      <c r="A902" s="163"/>
      <c r="B902" s="163"/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3"/>
      <c r="W902" s="163"/>
      <c r="X902" s="163"/>
      <c r="Y902" s="163"/>
      <c r="Z902" s="163"/>
    </row>
    <row r="903" ht="12.75" customHeight="1">
      <c r="A903" s="163"/>
      <c r="B903" s="163"/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  <c r="T903" s="163"/>
      <c r="U903" s="163"/>
      <c r="V903" s="163"/>
      <c r="W903" s="163"/>
      <c r="X903" s="163"/>
      <c r="Y903" s="163"/>
      <c r="Z903" s="163"/>
    </row>
    <row r="904" ht="12.75" customHeight="1">
      <c r="A904" s="163"/>
      <c r="B904" s="163"/>
      <c r="C904" s="163"/>
      <c r="D904" s="163"/>
      <c r="E904" s="163"/>
      <c r="F904" s="163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3"/>
      <c r="W904" s="163"/>
      <c r="X904" s="163"/>
      <c r="Y904" s="163"/>
      <c r="Z904" s="163"/>
    </row>
    <row r="905" ht="12.75" customHeight="1">
      <c r="A905" s="163"/>
      <c r="B905" s="163"/>
      <c r="C905" s="163"/>
      <c r="D905" s="163"/>
      <c r="E905" s="163"/>
      <c r="F905" s="163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  <c r="T905" s="163"/>
      <c r="U905" s="163"/>
      <c r="V905" s="163"/>
      <c r="W905" s="163"/>
      <c r="X905" s="163"/>
      <c r="Y905" s="163"/>
      <c r="Z905" s="163"/>
    </row>
    <row r="906" ht="12.75" customHeight="1">
      <c r="A906" s="163"/>
      <c r="B906" s="163"/>
      <c r="C906" s="163"/>
      <c r="D906" s="163"/>
      <c r="E906" s="163"/>
      <c r="F906" s="163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3"/>
    </row>
    <row r="907" ht="12.75" customHeight="1">
      <c r="A907" s="163"/>
      <c r="B907" s="163"/>
      <c r="C907" s="163"/>
      <c r="D907" s="163"/>
      <c r="E907" s="163"/>
      <c r="F907" s="163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163"/>
      <c r="Z907" s="163"/>
    </row>
    <row r="908" ht="12.75" customHeight="1">
      <c r="A908" s="163"/>
      <c r="B908" s="163"/>
      <c r="C908" s="163"/>
      <c r="D908" s="163"/>
      <c r="E908" s="163"/>
      <c r="F908" s="163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3"/>
    </row>
    <row r="909" ht="12.75" customHeight="1">
      <c r="A909" s="163"/>
      <c r="B909" s="163"/>
      <c r="C909" s="163"/>
      <c r="D909" s="163"/>
      <c r="E909" s="163"/>
      <c r="F909" s="163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3"/>
      <c r="W909" s="163"/>
      <c r="X909" s="163"/>
      <c r="Y909" s="163"/>
      <c r="Z909" s="163"/>
    </row>
    <row r="910" ht="12.75" customHeight="1">
      <c r="A910" s="163"/>
      <c r="B910" s="163"/>
      <c r="C910" s="163"/>
      <c r="D910" s="163"/>
      <c r="E910" s="163"/>
      <c r="F910" s="163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3"/>
      <c r="W910" s="163"/>
      <c r="X910" s="163"/>
      <c r="Y910" s="163"/>
      <c r="Z910" s="163"/>
    </row>
    <row r="911" ht="12.75" customHeight="1">
      <c r="A911" s="163"/>
      <c r="B911" s="163"/>
      <c r="C911" s="163"/>
      <c r="D911" s="163"/>
      <c r="E911" s="163"/>
      <c r="F911" s="163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163"/>
      <c r="Z911" s="163"/>
    </row>
    <row r="912" ht="12.75" customHeight="1">
      <c r="A912" s="163"/>
      <c r="B912" s="163"/>
      <c r="C912" s="163"/>
      <c r="D912" s="163"/>
      <c r="E912" s="163"/>
      <c r="F912" s="163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3"/>
      <c r="W912" s="163"/>
      <c r="X912" s="163"/>
      <c r="Y912" s="163"/>
      <c r="Z912" s="163"/>
    </row>
    <row r="913" ht="12.75" customHeight="1">
      <c r="A913" s="163"/>
      <c r="B913" s="163"/>
      <c r="C913" s="163"/>
      <c r="D913" s="163"/>
      <c r="E913" s="163"/>
      <c r="F913" s="163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3"/>
      <c r="W913" s="163"/>
      <c r="X913" s="163"/>
      <c r="Y913" s="163"/>
      <c r="Z913" s="163"/>
    </row>
    <row r="914" ht="12.75" customHeight="1">
      <c r="A914" s="163"/>
      <c r="B914" s="163"/>
      <c r="C914" s="163"/>
      <c r="D914" s="163"/>
      <c r="E914" s="163"/>
      <c r="F914" s="163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3"/>
      <c r="W914" s="163"/>
      <c r="X914" s="163"/>
      <c r="Y914" s="163"/>
      <c r="Z914" s="163"/>
    </row>
    <row r="915" ht="12.75" customHeight="1">
      <c r="A915" s="163"/>
      <c r="B915" s="163"/>
      <c r="C915" s="163"/>
      <c r="D915" s="163"/>
      <c r="E915" s="163"/>
      <c r="F915" s="163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3"/>
      <c r="W915" s="163"/>
      <c r="X915" s="163"/>
      <c r="Y915" s="163"/>
      <c r="Z915" s="163"/>
    </row>
    <row r="916" ht="12.75" customHeight="1">
      <c r="A916" s="163"/>
      <c r="B916" s="163"/>
      <c r="C916" s="163"/>
      <c r="D916" s="163"/>
      <c r="E916" s="163"/>
      <c r="F916" s="163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  <c r="T916" s="163"/>
      <c r="U916" s="163"/>
      <c r="V916" s="163"/>
      <c r="W916" s="163"/>
      <c r="X916" s="163"/>
      <c r="Y916" s="163"/>
      <c r="Z916" s="163"/>
    </row>
    <row r="917" ht="12.75" customHeight="1">
      <c r="A917" s="163"/>
      <c r="B917" s="163"/>
      <c r="C917" s="163"/>
      <c r="D917" s="163"/>
      <c r="E917" s="163"/>
      <c r="F917" s="163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3"/>
    </row>
    <row r="918" ht="12.75" customHeight="1">
      <c r="A918" s="163"/>
      <c r="B918" s="163"/>
      <c r="C918" s="163"/>
      <c r="D918" s="163"/>
      <c r="E918" s="163"/>
      <c r="F918" s="163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  <c r="T918" s="163"/>
      <c r="U918" s="163"/>
      <c r="V918" s="163"/>
      <c r="W918" s="163"/>
      <c r="X918" s="163"/>
      <c r="Y918" s="163"/>
      <c r="Z918" s="163"/>
    </row>
    <row r="919" ht="12.75" customHeight="1">
      <c r="A919" s="163"/>
      <c r="B919" s="163"/>
      <c r="C919" s="163"/>
      <c r="D919" s="163"/>
      <c r="E919" s="163"/>
      <c r="F919" s="163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  <c r="T919" s="163"/>
      <c r="U919" s="163"/>
      <c r="V919" s="163"/>
      <c r="W919" s="163"/>
      <c r="X919" s="163"/>
      <c r="Y919" s="163"/>
      <c r="Z919" s="163"/>
    </row>
    <row r="920" ht="12.75" customHeight="1">
      <c r="A920" s="163"/>
      <c r="B920" s="163"/>
      <c r="C920" s="163"/>
      <c r="D920" s="163"/>
      <c r="E920" s="163"/>
      <c r="F920" s="163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  <c r="T920" s="163"/>
      <c r="U920" s="163"/>
      <c r="V920" s="163"/>
      <c r="W920" s="163"/>
      <c r="X920" s="163"/>
      <c r="Y920" s="163"/>
      <c r="Z920" s="163"/>
    </row>
    <row r="921" ht="12.75" customHeight="1">
      <c r="A921" s="163"/>
      <c r="B921" s="163"/>
      <c r="C921" s="163"/>
      <c r="D921" s="163"/>
      <c r="E921" s="163"/>
      <c r="F921" s="163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  <c r="T921" s="163"/>
      <c r="U921" s="163"/>
      <c r="V921" s="163"/>
      <c r="W921" s="163"/>
      <c r="X921" s="163"/>
      <c r="Y921" s="163"/>
      <c r="Z921" s="163"/>
    </row>
    <row r="922" ht="12.75" customHeight="1">
      <c r="A922" s="163"/>
      <c r="B922" s="163"/>
      <c r="C922" s="163"/>
      <c r="D922" s="163"/>
      <c r="E922" s="163"/>
      <c r="F922" s="163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3"/>
      <c r="W922" s="163"/>
      <c r="X922" s="163"/>
      <c r="Y922" s="163"/>
      <c r="Z922" s="163"/>
    </row>
    <row r="923" ht="12.75" customHeight="1">
      <c r="A923" s="163"/>
      <c r="B923" s="163"/>
      <c r="C923" s="163"/>
      <c r="D923" s="163"/>
      <c r="E923" s="163"/>
      <c r="F923" s="163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  <c r="T923" s="163"/>
      <c r="U923" s="163"/>
      <c r="V923" s="163"/>
      <c r="W923" s="163"/>
      <c r="X923" s="163"/>
      <c r="Y923" s="163"/>
      <c r="Z923" s="163"/>
    </row>
    <row r="924" ht="12.75" customHeight="1">
      <c r="A924" s="163"/>
      <c r="B924" s="163"/>
      <c r="C924" s="163"/>
      <c r="D924" s="163"/>
      <c r="E924" s="163"/>
      <c r="F924" s="163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  <c r="T924" s="163"/>
      <c r="U924" s="163"/>
      <c r="V924" s="163"/>
      <c r="W924" s="163"/>
      <c r="X924" s="163"/>
      <c r="Y924" s="163"/>
      <c r="Z924" s="163"/>
    </row>
    <row r="925" ht="12.75" customHeight="1">
      <c r="A925" s="163"/>
      <c r="B925" s="163"/>
      <c r="C925" s="163"/>
      <c r="D925" s="163"/>
      <c r="E925" s="163"/>
      <c r="F925" s="163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  <c r="T925" s="163"/>
      <c r="U925" s="163"/>
      <c r="V925" s="163"/>
      <c r="W925" s="163"/>
      <c r="X925" s="163"/>
      <c r="Y925" s="163"/>
      <c r="Z925" s="163"/>
    </row>
    <row r="926" ht="12.75" customHeight="1">
      <c r="A926" s="163"/>
      <c r="B926" s="163"/>
      <c r="C926" s="163"/>
      <c r="D926" s="163"/>
      <c r="E926" s="163"/>
      <c r="F926" s="163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3"/>
      <c r="W926" s="163"/>
      <c r="X926" s="163"/>
      <c r="Y926" s="163"/>
      <c r="Z926" s="163"/>
    </row>
    <row r="927" ht="12.75" customHeight="1">
      <c r="A927" s="163"/>
      <c r="B927" s="163"/>
      <c r="C927" s="163"/>
      <c r="D927" s="163"/>
      <c r="E927" s="163"/>
      <c r="F927" s="163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  <c r="T927" s="163"/>
      <c r="U927" s="163"/>
      <c r="V927" s="163"/>
      <c r="W927" s="163"/>
      <c r="X927" s="163"/>
      <c r="Y927" s="163"/>
      <c r="Z927" s="163"/>
    </row>
    <row r="928" ht="12.75" customHeight="1">
      <c r="A928" s="163"/>
      <c r="B928" s="163"/>
      <c r="C928" s="163"/>
      <c r="D928" s="163"/>
      <c r="E928" s="163"/>
      <c r="F928" s="163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  <c r="T928" s="163"/>
      <c r="U928" s="163"/>
      <c r="V928" s="163"/>
      <c r="W928" s="163"/>
      <c r="X928" s="163"/>
      <c r="Y928" s="163"/>
      <c r="Z928" s="163"/>
    </row>
    <row r="929" ht="12.75" customHeight="1">
      <c r="A929" s="163"/>
      <c r="B929" s="163"/>
      <c r="C929" s="163"/>
      <c r="D929" s="163"/>
      <c r="E929" s="163"/>
      <c r="F929" s="163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  <c r="T929" s="163"/>
      <c r="U929" s="163"/>
      <c r="V929" s="163"/>
      <c r="W929" s="163"/>
      <c r="X929" s="163"/>
      <c r="Y929" s="163"/>
      <c r="Z929" s="163"/>
    </row>
    <row r="930" ht="12.75" customHeight="1">
      <c r="A930" s="163"/>
      <c r="B930" s="163"/>
      <c r="C930" s="163"/>
      <c r="D930" s="163"/>
      <c r="E930" s="163"/>
      <c r="F930" s="163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  <c r="Z930" s="163"/>
    </row>
    <row r="931" ht="12.75" customHeight="1">
      <c r="A931" s="163"/>
      <c r="B931" s="163"/>
      <c r="C931" s="163"/>
      <c r="D931" s="163"/>
      <c r="E931" s="163"/>
      <c r="F931" s="163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  <c r="T931" s="163"/>
      <c r="U931" s="163"/>
      <c r="V931" s="163"/>
      <c r="W931" s="163"/>
      <c r="X931" s="163"/>
      <c r="Y931" s="163"/>
      <c r="Z931" s="163"/>
    </row>
    <row r="932" ht="12.75" customHeight="1">
      <c r="A932" s="163"/>
      <c r="B932" s="163"/>
      <c r="C932" s="163"/>
      <c r="D932" s="163"/>
      <c r="E932" s="163"/>
      <c r="F932" s="163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3"/>
      <c r="W932" s="163"/>
      <c r="X932" s="163"/>
      <c r="Y932" s="163"/>
      <c r="Z932" s="163"/>
    </row>
    <row r="933" ht="12.75" customHeight="1">
      <c r="A933" s="163"/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  <c r="T933" s="163"/>
      <c r="U933" s="163"/>
      <c r="V933" s="163"/>
      <c r="W933" s="163"/>
      <c r="X933" s="163"/>
      <c r="Y933" s="163"/>
      <c r="Z933" s="163"/>
    </row>
    <row r="934" ht="12.75" customHeight="1">
      <c r="A934" s="163"/>
      <c r="B934" s="163"/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  <c r="T934" s="163"/>
      <c r="U934" s="163"/>
      <c r="V934" s="163"/>
      <c r="W934" s="163"/>
      <c r="X934" s="163"/>
      <c r="Y934" s="163"/>
      <c r="Z934" s="163"/>
    </row>
    <row r="935" ht="12.75" customHeight="1">
      <c r="A935" s="163"/>
      <c r="B935" s="163"/>
      <c r="C935" s="163"/>
      <c r="D935" s="163"/>
      <c r="E935" s="163"/>
      <c r="F935" s="163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  <c r="T935" s="163"/>
      <c r="U935" s="163"/>
      <c r="V935" s="163"/>
      <c r="W935" s="163"/>
      <c r="X935" s="163"/>
      <c r="Y935" s="163"/>
      <c r="Z935" s="163"/>
    </row>
    <row r="936" ht="12.75" customHeight="1">
      <c r="A936" s="163"/>
      <c r="B936" s="163"/>
      <c r="C936" s="163"/>
      <c r="D936" s="163"/>
      <c r="E936" s="163"/>
      <c r="F936" s="163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  <c r="T936" s="163"/>
      <c r="U936" s="163"/>
      <c r="V936" s="163"/>
      <c r="W936" s="163"/>
      <c r="X936" s="163"/>
      <c r="Y936" s="163"/>
      <c r="Z936" s="163"/>
    </row>
    <row r="937" ht="12.75" customHeight="1">
      <c r="A937" s="163"/>
      <c r="B937" s="163"/>
      <c r="C937" s="163"/>
      <c r="D937" s="163"/>
      <c r="E937" s="163"/>
      <c r="F937" s="163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  <c r="T937" s="163"/>
      <c r="U937" s="163"/>
      <c r="V937" s="163"/>
      <c r="W937" s="163"/>
      <c r="X937" s="163"/>
      <c r="Y937" s="163"/>
      <c r="Z937" s="163"/>
    </row>
    <row r="938" ht="12.75" customHeight="1">
      <c r="A938" s="163"/>
      <c r="B938" s="163"/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63"/>
      <c r="V938" s="163"/>
      <c r="W938" s="163"/>
      <c r="X938" s="163"/>
      <c r="Y938" s="163"/>
      <c r="Z938" s="163"/>
    </row>
    <row r="939" ht="12.75" customHeight="1">
      <c r="A939" s="163"/>
      <c r="B939" s="163"/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63"/>
      <c r="V939" s="163"/>
      <c r="W939" s="163"/>
      <c r="X939" s="163"/>
      <c r="Y939" s="163"/>
      <c r="Z939" s="163"/>
    </row>
    <row r="940" ht="12.75" customHeight="1">
      <c r="A940" s="163"/>
      <c r="B940" s="163"/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63"/>
      <c r="V940" s="163"/>
      <c r="W940" s="163"/>
      <c r="X940" s="163"/>
      <c r="Y940" s="163"/>
      <c r="Z940" s="163"/>
    </row>
    <row r="941" ht="12.75" customHeight="1">
      <c r="A941" s="163"/>
      <c r="B941" s="163"/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63"/>
      <c r="V941" s="163"/>
      <c r="W941" s="163"/>
      <c r="X941" s="163"/>
      <c r="Y941" s="163"/>
      <c r="Z941" s="163"/>
    </row>
    <row r="942" ht="12.75" customHeight="1">
      <c r="A942" s="163"/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63"/>
      <c r="V942" s="163"/>
      <c r="W942" s="163"/>
      <c r="X942" s="163"/>
      <c r="Y942" s="163"/>
      <c r="Z942" s="163"/>
    </row>
    <row r="943" ht="12.75" customHeight="1">
      <c r="A943" s="163"/>
      <c r="B943" s="163"/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3"/>
      <c r="W943" s="163"/>
      <c r="X943" s="163"/>
      <c r="Y943" s="163"/>
      <c r="Z943" s="163"/>
    </row>
    <row r="944" ht="12.75" customHeight="1">
      <c r="A944" s="163"/>
      <c r="B944" s="163"/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63"/>
      <c r="V944" s="163"/>
      <c r="W944" s="163"/>
      <c r="X944" s="163"/>
      <c r="Y944" s="163"/>
      <c r="Z944" s="163"/>
    </row>
    <row r="945" ht="12.75" customHeight="1">
      <c r="A945" s="163"/>
      <c r="B945" s="163"/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63"/>
      <c r="V945" s="163"/>
      <c r="W945" s="163"/>
      <c r="X945" s="163"/>
      <c r="Y945" s="163"/>
      <c r="Z945" s="163"/>
    </row>
    <row r="946" ht="12.75" customHeight="1">
      <c r="A946" s="163"/>
      <c r="B946" s="163"/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63"/>
      <c r="V946" s="163"/>
      <c r="W946" s="163"/>
      <c r="X946" s="163"/>
      <c r="Y946" s="163"/>
      <c r="Z946" s="163"/>
    </row>
    <row r="947" ht="12.75" customHeight="1">
      <c r="A947" s="163"/>
      <c r="B947" s="163"/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3"/>
    </row>
    <row r="948" ht="12.75" customHeight="1">
      <c r="A948" s="163"/>
      <c r="B948" s="163"/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63"/>
      <c r="V948" s="163"/>
      <c r="W948" s="163"/>
      <c r="X948" s="163"/>
      <c r="Y948" s="163"/>
      <c r="Z948" s="163"/>
    </row>
    <row r="949" ht="12.75" customHeight="1">
      <c r="A949" s="163"/>
      <c r="B949" s="163"/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163"/>
      <c r="V949" s="163"/>
      <c r="W949" s="163"/>
      <c r="X949" s="163"/>
      <c r="Y949" s="163"/>
      <c r="Z949" s="163"/>
    </row>
    <row r="950" ht="12.75" customHeight="1">
      <c r="A950" s="163"/>
      <c r="B950" s="163"/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163"/>
      <c r="V950" s="163"/>
      <c r="W950" s="163"/>
      <c r="X950" s="163"/>
      <c r="Y950" s="163"/>
      <c r="Z950" s="163"/>
    </row>
    <row r="951" ht="12.75" customHeight="1">
      <c r="A951" s="163"/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3"/>
      <c r="W951" s="163"/>
      <c r="X951" s="163"/>
      <c r="Y951" s="163"/>
      <c r="Z951" s="163"/>
    </row>
    <row r="952" ht="12.75" customHeight="1">
      <c r="A952" s="163"/>
      <c r="B952" s="163"/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163"/>
      <c r="V952" s="163"/>
      <c r="W952" s="163"/>
      <c r="X952" s="163"/>
      <c r="Y952" s="163"/>
      <c r="Z952" s="163"/>
    </row>
    <row r="953" ht="12.75" customHeight="1">
      <c r="A953" s="163"/>
      <c r="B953" s="163"/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163"/>
      <c r="V953" s="163"/>
      <c r="W953" s="163"/>
      <c r="X953" s="163"/>
      <c r="Y953" s="163"/>
      <c r="Z953" s="163"/>
    </row>
    <row r="954" ht="12.75" customHeight="1">
      <c r="A954" s="163"/>
      <c r="B954" s="163"/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163"/>
      <c r="V954" s="163"/>
      <c r="W954" s="163"/>
      <c r="X954" s="163"/>
      <c r="Y954" s="163"/>
      <c r="Z954" s="163"/>
    </row>
    <row r="955" ht="12.75" customHeight="1">
      <c r="A955" s="163"/>
      <c r="B955" s="163"/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3"/>
      <c r="W955" s="163"/>
      <c r="X955" s="163"/>
      <c r="Y955" s="163"/>
      <c r="Z955" s="163"/>
    </row>
    <row r="956" ht="12.75" customHeight="1">
      <c r="A956" s="163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163"/>
      <c r="V956" s="163"/>
      <c r="W956" s="163"/>
      <c r="X956" s="163"/>
      <c r="Y956" s="163"/>
      <c r="Z956" s="163"/>
    </row>
    <row r="957" ht="12.75" customHeight="1">
      <c r="A957" s="163"/>
      <c r="B957" s="163"/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163"/>
      <c r="V957" s="163"/>
      <c r="W957" s="163"/>
      <c r="X957" s="163"/>
      <c r="Y957" s="163"/>
      <c r="Z957" s="163"/>
    </row>
    <row r="958" ht="12.75" customHeight="1">
      <c r="A958" s="163"/>
      <c r="B958" s="163"/>
      <c r="C958" s="163"/>
      <c r="D958" s="163"/>
      <c r="E958" s="163"/>
      <c r="F958" s="163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  <c r="T958" s="163"/>
      <c r="U958" s="163"/>
      <c r="V958" s="163"/>
      <c r="W958" s="163"/>
      <c r="X958" s="163"/>
      <c r="Y958" s="163"/>
      <c r="Z958" s="163"/>
    </row>
    <row r="959" ht="12.75" customHeight="1">
      <c r="A959" s="163"/>
      <c r="B959" s="163"/>
      <c r="C959" s="163"/>
      <c r="D959" s="163"/>
      <c r="E959" s="163"/>
      <c r="F959" s="163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  <c r="T959" s="163"/>
      <c r="U959" s="163"/>
      <c r="V959" s="163"/>
      <c r="W959" s="163"/>
      <c r="X959" s="163"/>
      <c r="Y959" s="163"/>
      <c r="Z959" s="163"/>
    </row>
    <row r="960" ht="12.75" customHeight="1">
      <c r="A960" s="163"/>
      <c r="B960" s="163"/>
      <c r="C960" s="163"/>
      <c r="D960" s="163"/>
      <c r="E960" s="163"/>
      <c r="F960" s="163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  <c r="T960" s="163"/>
      <c r="U960" s="163"/>
      <c r="V960" s="163"/>
      <c r="W960" s="163"/>
      <c r="X960" s="163"/>
      <c r="Y960" s="163"/>
      <c r="Z960" s="163"/>
    </row>
    <row r="961" ht="12.75" customHeight="1">
      <c r="A961" s="163"/>
      <c r="B961" s="163"/>
      <c r="C961" s="163"/>
      <c r="D961" s="163"/>
      <c r="E961" s="163"/>
      <c r="F961" s="163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3"/>
      <c r="W961" s="163"/>
      <c r="X961" s="163"/>
      <c r="Y961" s="163"/>
      <c r="Z961" s="163"/>
    </row>
    <row r="962" ht="12.75" customHeight="1">
      <c r="A962" s="163"/>
      <c r="B962" s="163"/>
      <c r="C962" s="163"/>
      <c r="D962" s="163"/>
      <c r="E962" s="163"/>
      <c r="F962" s="163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  <c r="T962" s="163"/>
      <c r="U962" s="163"/>
      <c r="V962" s="163"/>
      <c r="W962" s="163"/>
      <c r="X962" s="163"/>
      <c r="Y962" s="163"/>
      <c r="Z962" s="163"/>
    </row>
    <row r="963" ht="12.75" customHeight="1">
      <c r="A963" s="163"/>
      <c r="B963" s="163"/>
      <c r="C963" s="163"/>
      <c r="D963" s="163"/>
      <c r="E963" s="163"/>
      <c r="F963" s="163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3"/>
      <c r="W963" s="163"/>
      <c r="X963" s="163"/>
      <c r="Y963" s="163"/>
      <c r="Z963" s="163"/>
    </row>
    <row r="964" ht="12.75" customHeight="1">
      <c r="A964" s="163"/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  <c r="Z964" s="163"/>
    </row>
    <row r="965" ht="12.75" customHeight="1">
      <c r="A965" s="163"/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63"/>
      <c r="V965" s="163"/>
      <c r="W965" s="163"/>
      <c r="X965" s="163"/>
      <c r="Y965" s="163"/>
      <c r="Z965" s="163"/>
    </row>
    <row r="966" ht="12.75" customHeight="1">
      <c r="A966" s="163"/>
      <c r="B966" s="163"/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63"/>
      <c r="V966" s="163"/>
      <c r="W966" s="163"/>
      <c r="X966" s="163"/>
      <c r="Y966" s="163"/>
      <c r="Z966" s="163"/>
    </row>
    <row r="967" ht="12.75" customHeight="1">
      <c r="A967" s="163"/>
      <c r="B967" s="163"/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63"/>
      <c r="V967" s="163"/>
      <c r="W967" s="163"/>
      <c r="X967" s="163"/>
      <c r="Y967" s="163"/>
      <c r="Z967" s="163"/>
    </row>
    <row r="968" ht="12.75" customHeight="1">
      <c r="A968" s="163"/>
      <c r="B968" s="163"/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3"/>
      <c r="W968" s="163"/>
      <c r="X968" s="163"/>
      <c r="Y968" s="163"/>
      <c r="Z968" s="163"/>
    </row>
    <row r="969" ht="12.75" customHeight="1">
      <c r="A969" s="163"/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63"/>
      <c r="V969" s="163"/>
      <c r="W969" s="163"/>
      <c r="X969" s="163"/>
      <c r="Y969" s="163"/>
      <c r="Z969" s="163"/>
    </row>
    <row r="970" ht="12.75" customHeight="1">
      <c r="A970" s="163"/>
      <c r="B970" s="163"/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63"/>
      <c r="V970" s="163"/>
      <c r="W970" s="163"/>
      <c r="X970" s="163"/>
      <c r="Y970" s="163"/>
      <c r="Z970" s="163"/>
    </row>
    <row r="971" ht="12.75" customHeight="1">
      <c r="A971" s="163"/>
      <c r="B971" s="163"/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63"/>
      <c r="V971" s="163"/>
      <c r="W971" s="163"/>
      <c r="X971" s="163"/>
      <c r="Y971" s="163"/>
      <c r="Z971" s="163"/>
    </row>
    <row r="972" ht="12.75" customHeight="1">
      <c r="A972" s="163"/>
      <c r="B972" s="163"/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63"/>
      <c r="V972" s="163"/>
      <c r="W972" s="163"/>
      <c r="X972" s="163"/>
      <c r="Y972" s="163"/>
      <c r="Z972" s="163"/>
    </row>
    <row r="973" ht="12.75" customHeight="1">
      <c r="A973" s="163"/>
      <c r="B973" s="163"/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63"/>
      <c r="V973" s="163"/>
      <c r="W973" s="163"/>
      <c r="X973" s="163"/>
      <c r="Y973" s="163"/>
      <c r="Z973" s="163"/>
    </row>
    <row r="974" ht="12.75" customHeight="1">
      <c r="A974" s="163"/>
      <c r="B974" s="163"/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63"/>
      <c r="V974" s="163"/>
      <c r="W974" s="163"/>
      <c r="X974" s="163"/>
      <c r="Y974" s="163"/>
      <c r="Z974" s="163"/>
    </row>
    <row r="975" ht="12.75" customHeight="1">
      <c r="A975" s="163"/>
      <c r="B975" s="163"/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63"/>
      <c r="V975" s="163"/>
      <c r="W975" s="163"/>
      <c r="X975" s="163"/>
      <c r="Y975" s="163"/>
      <c r="Z975" s="163"/>
    </row>
    <row r="976" ht="12.75" customHeight="1">
      <c r="A976" s="163"/>
      <c r="B976" s="163"/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63"/>
      <c r="V976" s="163"/>
      <c r="W976" s="163"/>
      <c r="X976" s="163"/>
      <c r="Y976" s="163"/>
      <c r="Z976" s="163"/>
    </row>
    <row r="977" ht="12.75" customHeight="1">
      <c r="A977" s="163"/>
      <c r="B977" s="163"/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63"/>
      <c r="V977" s="163"/>
      <c r="W977" s="163"/>
      <c r="X977" s="163"/>
      <c r="Y977" s="163"/>
      <c r="Z977" s="163"/>
    </row>
    <row r="978" ht="12.75" customHeight="1">
      <c r="A978" s="163"/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63"/>
      <c r="V978" s="163"/>
      <c r="W978" s="163"/>
      <c r="X978" s="163"/>
      <c r="Y978" s="163"/>
      <c r="Z978" s="163"/>
    </row>
    <row r="979" ht="12.75" customHeight="1">
      <c r="A979" s="163"/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63"/>
      <c r="V979" s="163"/>
      <c r="W979" s="163"/>
      <c r="X979" s="163"/>
      <c r="Y979" s="163"/>
      <c r="Z979" s="163"/>
    </row>
    <row r="980" ht="12.75" customHeight="1">
      <c r="A980" s="163"/>
      <c r="B980" s="163"/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63"/>
      <c r="V980" s="163"/>
      <c r="W980" s="163"/>
      <c r="X980" s="163"/>
      <c r="Y980" s="163"/>
      <c r="Z980" s="163"/>
    </row>
    <row r="981" ht="12.75" customHeight="1">
      <c r="A981" s="163"/>
      <c r="B981" s="163"/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63"/>
      <c r="V981" s="163"/>
      <c r="W981" s="163"/>
      <c r="X981" s="163"/>
      <c r="Y981" s="163"/>
      <c r="Z981" s="163"/>
    </row>
    <row r="982" ht="12.75" customHeight="1">
      <c r="A982" s="163"/>
      <c r="B982" s="163"/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63"/>
      <c r="V982" s="163"/>
      <c r="W982" s="163"/>
      <c r="X982" s="163"/>
      <c r="Y982" s="163"/>
      <c r="Z982" s="163"/>
    </row>
    <row r="983" ht="12.75" customHeight="1">
      <c r="A983" s="163"/>
      <c r="B983" s="163"/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  <c r="Y983" s="163"/>
      <c r="Z983" s="163"/>
    </row>
    <row r="984" ht="12.75" customHeight="1">
      <c r="A984" s="163"/>
      <c r="B984" s="163"/>
      <c r="C984" s="163"/>
      <c r="D984" s="163"/>
      <c r="E984" s="163"/>
      <c r="F984" s="163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  <c r="T984" s="163"/>
      <c r="U984" s="163"/>
      <c r="V984" s="163"/>
      <c r="W984" s="163"/>
      <c r="X984" s="163"/>
      <c r="Y984" s="163"/>
      <c r="Z984" s="163"/>
    </row>
    <row r="985" ht="12.75" customHeight="1">
      <c r="A985" s="163"/>
      <c r="B985" s="163"/>
      <c r="C985" s="163"/>
      <c r="D985" s="163"/>
      <c r="E985" s="163"/>
      <c r="F985" s="163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  <c r="T985" s="163"/>
      <c r="U985" s="163"/>
      <c r="V985" s="163"/>
      <c r="W985" s="163"/>
      <c r="X985" s="163"/>
      <c r="Y985" s="163"/>
      <c r="Z985" s="163"/>
    </row>
    <row r="986" ht="12.75" customHeight="1">
      <c r="A986" s="163"/>
      <c r="B986" s="163"/>
      <c r="C986" s="163"/>
      <c r="D986" s="163"/>
      <c r="E986" s="163"/>
      <c r="F986" s="163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  <c r="T986" s="163"/>
      <c r="U986" s="163"/>
      <c r="V986" s="163"/>
      <c r="W986" s="163"/>
      <c r="X986" s="163"/>
      <c r="Y986" s="163"/>
      <c r="Z986" s="163"/>
    </row>
    <row r="987" ht="12.75" customHeight="1">
      <c r="A987" s="163"/>
      <c r="B987" s="163"/>
      <c r="C987" s="163"/>
      <c r="D987" s="163"/>
      <c r="E987" s="163"/>
      <c r="F987" s="163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163"/>
      <c r="Z987" s="163"/>
    </row>
    <row r="988" ht="12.75" customHeight="1">
      <c r="A988" s="163"/>
      <c r="B988" s="163"/>
      <c r="C988" s="163"/>
      <c r="D988" s="163"/>
      <c r="E988" s="163"/>
      <c r="F988" s="163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  <c r="T988" s="163"/>
      <c r="U988" s="163"/>
      <c r="V988" s="163"/>
      <c r="W988" s="163"/>
      <c r="X988" s="163"/>
      <c r="Y988" s="163"/>
      <c r="Z988" s="163"/>
    </row>
    <row r="989" ht="12.75" customHeight="1">
      <c r="A989" s="163"/>
      <c r="B989" s="163"/>
      <c r="C989" s="163"/>
      <c r="D989" s="163"/>
      <c r="E989" s="163"/>
      <c r="F989" s="163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  <c r="T989" s="163"/>
      <c r="U989" s="163"/>
      <c r="V989" s="163"/>
      <c r="W989" s="163"/>
      <c r="X989" s="163"/>
      <c r="Y989" s="163"/>
      <c r="Z989" s="163"/>
    </row>
    <row r="990" ht="12.75" customHeight="1">
      <c r="A990" s="163"/>
      <c r="B990" s="163"/>
      <c r="C990" s="163"/>
      <c r="D990" s="163"/>
      <c r="E990" s="163"/>
      <c r="F990" s="163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  <c r="T990" s="163"/>
      <c r="U990" s="163"/>
      <c r="V990" s="163"/>
      <c r="W990" s="163"/>
      <c r="X990" s="163"/>
      <c r="Y990" s="163"/>
      <c r="Z990" s="163"/>
    </row>
    <row r="991" ht="12.75" customHeight="1">
      <c r="A991" s="163"/>
      <c r="B991" s="163"/>
      <c r="C991" s="163"/>
      <c r="D991" s="163"/>
      <c r="E991" s="163"/>
      <c r="F991" s="163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163"/>
      <c r="Z991" s="163"/>
    </row>
    <row r="992" ht="12.75" customHeight="1">
      <c r="A992" s="163"/>
      <c r="B992" s="163"/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63"/>
      <c r="V992" s="163"/>
      <c r="W992" s="163"/>
      <c r="X992" s="163"/>
      <c r="Y992" s="163"/>
      <c r="Z992" s="163"/>
    </row>
    <row r="993" ht="12.75" customHeight="1">
      <c r="A993" s="163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/>
      <c r="Z993" s="163"/>
    </row>
    <row r="994" ht="12.75" customHeight="1">
      <c r="A994" s="163"/>
      <c r="B994" s="163"/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63"/>
      <c r="V994" s="163"/>
      <c r="W994" s="163"/>
      <c r="X994" s="163"/>
      <c r="Y994" s="163"/>
      <c r="Z994" s="163"/>
    </row>
    <row r="995" ht="12.75" customHeight="1">
      <c r="A995" s="163"/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163"/>
      <c r="Z995" s="163"/>
    </row>
    <row r="996" ht="12.75" customHeight="1">
      <c r="A996" s="163"/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63"/>
      <c r="V996" s="163"/>
      <c r="W996" s="163"/>
      <c r="X996" s="163"/>
      <c r="Y996" s="163"/>
      <c r="Z996" s="163"/>
    </row>
    <row r="997" ht="12.75" customHeight="1">
      <c r="A997" s="163"/>
      <c r="B997" s="163"/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63"/>
      <c r="V997" s="163"/>
      <c r="W997" s="163"/>
      <c r="X997" s="163"/>
      <c r="Y997" s="163"/>
      <c r="Z997" s="163"/>
    </row>
    <row r="998" ht="12.75" customHeight="1">
      <c r="A998" s="163"/>
      <c r="B998" s="163"/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63"/>
      <c r="V998" s="163"/>
      <c r="W998" s="163"/>
      <c r="X998" s="163"/>
      <c r="Y998" s="163"/>
      <c r="Z998" s="163"/>
    </row>
  </sheetData>
  <mergeCells count="24">
    <mergeCell ref="B2:I2"/>
    <mergeCell ref="B4:F4"/>
    <mergeCell ref="E5:F5"/>
    <mergeCell ref="B9:I9"/>
    <mergeCell ref="B12:I12"/>
    <mergeCell ref="B13:I13"/>
    <mergeCell ref="B16:I16"/>
    <mergeCell ref="B20:I20"/>
    <mergeCell ref="B21:I21"/>
    <mergeCell ref="B24:I24"/>
    <mergeCell ref="B28:C28"/>
    <mergeCell ref="B31:H31"/>
    <mergeCell ref="B32:G32"/>
    <mergeCell ref="C35:G35"/>
    <mergeCell ref="D46:E46"/>
    <mergeCell ref="D47:E47"/>
    <mergeCell ref="D48:E48"/>
    <mergeCell ref="B38:F38"/>
    <mergeCell ref="D40:E40"/>
    <mergeCell ref="D41:E41"/>
    <mergeCell ref="D42:E42"/>
    <mergeCell ref="D43:E43"/>
    <mergeCell ref="D44:E44"/>
    <mergeCell ref="D45:E45"/>
  </mergeCells>
  <printOptions/>
  <pageMargins bottom="0.33" footer="0.0" header="0.0" left="0.16" right="0.14" top="0.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14"/>
    <col customWidth="1" min="2" max="2" width="9.14"/>
    <col customWidth="1" min="3" max="3" width="11.57"/>
    <col customWidth="1" min="4" max="4" width="7.71"/>
    <col customWidth="1" min="5" max="5" width="14.29"/>
    <col customWidth="1" min="6" max="6" width="53.43"/>
    <col customWidth="1" min="7" max="26" width="8.71"/>
  </cols>
  <sheetData>
    <row r="1" ht="92.25" customHeight="1">
      <c r="A1" s="163"/>
      <c r="B1" s="163"/>
      <c r="C1" s="163"/>
      <c r="D1" s="163"/>
      <c r="E1" s="250"/>
      <c r="F1" s="250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ht="12.75" customHeight="1">
      <c r="A2" s="163"/>
      <c r="B2" s="166" t="s">
        <v>254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</row>
    <row r="3" ht="12.75" customHeight="1">
      <c r="A3" s="163"/>
      <c r="B3" s="163"/>
      <c r="C3" s="163"/>
      <c r="D3" s="163"/>
      <c r="E3" s="250"/>
      <c r="F3" s="250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ht="25.5" customHeight="1">
      <c r="A4" s="163"/>
      <c r="B4" s="251" t="s">
        <v>255</v>
      </c>
      <c r="C4" s="37"/>
      <c r="D4" s="252" t="s">
        <v>248</v>
      </c>
      <c r="E4" s="37"/>
      <c r="F4" s="253" t="s">
        <v>256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</row>
    <row r="5" ht="12.75" customHeight="1">
      <c r="A5" s="163"/>
      <c r="B5" s="254" t="s">
        <v>46</v>
      </c>
      <c r="C5" s="255" t="s">
        <v>67</v>
      </c>
      <c r="D5" s="256">
        <v>0.2</v>
      </c>
      <c r="E5" s="243"/>
      <c r="F5" s="257" t="s">
        <v>257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ht="24.0" customHeight="1">
      <c r="A6" s="163"/>
      <c r="B6" s="258" t="s">
        <v>20</v>
      </c>
      <c r="C6" s="259" t="s">
        <v>258</v>
      </c>
      <c r="D6" s="260">
        <v>0.025</v>
      </c>
      <c r="E6" s="261"/>
      <c r="F6" s="257" t="s">
        <v>259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ht="16.5" customHeight="1">
      <c r="A7" s="163"/>
      <c r="B7" s="129"/>
      <c r="C7" s="261"/>
      <c r="E7" s="261"/>
      <c r="F7" s="257" t="s">
        <v>260</v>
      </c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ht="15.75" customHeight="1">
      <c r="A8" s="163"/>
      <c r="B8" s="129"/>
      <c r="C8" s="261"/>
      <c r="E8" s="261"/>
      <c r="F8" s="257" t="s">
        <v>261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ht="37.5" customHeight="1">
      <c r="A9" s="163"/>
      <c r="B9" s="131"/>
      <c r="C9" s="243"/>
      <c r="D9" s="262"/>
      <c r="E9" s="243"/>
      <c r="F9" s="257" t="s">
        <v>262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ht="25.5" customHeight="1">
      <c r="A10" s="163"/>
      <c r="B10" s="258" t="s">
        <v>23</v>
      </c>
      <c r="C10" s="259" t="s">
        <v>263</v>
      </c>
      <c r="D10" s="260">
        <v>0.06</v>
      </c>
      <c r="E10" s="261"/>
      <c r="F10" s="257" t="s">
        <v>264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ht="12.75" customHeight="1">
      <c r="A11" s="163"/>
      <c r="B11" s="129"/>
      <c r="C11" s="261"/>
      <c r="E11" s="261"/>
      <c r="F11" s="257" t="s">
        <v>265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ht="12.75" customHeight="1">
      <c r="A12" s="163"/>
      <c r="B12" s="129"/>
      <c r="C12" s="261"/>
      <c r="E12" s="261"/>
      <c r="F12" s="257" t="s">
        <v>266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ht="12.75" customHeight="1">
      <c r="A13" s="163"/>
      <c r="B13" s="129"/>
      <c r="C13" s="261"/>
      <c r="E13" s="261"/>
      <c r="F13" s="257" t="s">
        <v>267</v>
      </c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ht="12.75" customHeight="1">
      <c r="A14" s="163"/>
      <c r="B14" s="131"/>
      <c r="C14" s="243"/>
      <c r="D14" s="262"/>
      <c r="E14" s="243"/>
      <c r="F14" s="257" t="s">
        <v>268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ht="12.75" customHeight="1">
      <c r="A15" s="163"/>
      <c r="B15" s="258" t="s">
        <v>26</v>
      </c>
      <c r="C15" s="259" t="s">
        <v>269</v>
      </c>
      <c r="D15" s="260">
        <v>0.015</v>
      </c>
      <c r="E15" s="261"/>
      <c r="F15" s="257" t="s">
        <v>270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ht="12.75" customHeight="1">
      <c r="A16" s="163"/>
      <c r="B16" s="129"/>
      <c r="C16" s="261"/>
      <c r="E16" s="261"/>
      <c r="F16" s="257" t="s">
        <v>271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ht="12.75" customHeight="1">
      <c r="A17" s="163"/>
      <c r="B17" s="131"/>
      <c r="C17" s="243"/>
      <c r="D17" s="262"/>
      <c r="E17" s="243"/>
      <c r="F17" s="257" t="s">
        <v>272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ht="27.75" customHeight="1">
      <c r="A18" s="163"/>
      <c r="B18" s="254" t="s">
        <v>52</v>
      </c>
      <c r="C18" s="255" t="s">
        <v>273</v>
      </c>
      <c r="D18" s="256">
        <v>0.01</v>
      </c>
      <c r="E18" s="243"/>
      <c r="F18" s="257" t="s">
        <v>274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ht="12.75" customHeight="1">
      <c r="A19" s="163"/>
      <c r="B19" s="254" t="s">
        <v>54</v>
      </c>
      <c r="C19" s="255" t="s">
        <v>275</v>
      </c>
      <c r="D19" s="256">
        <v>0.006</v>
      </c>
      <c r="E19" s="243"/>
      <c r="F19" s="257" t="s">
        <v>276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ht="25.5" customHeight="1">
      <c r="A20" s="163"/>
      <c r="B20" s="254" t="s">
        <v>73</v>
      </c>
      <c r="C20" s="255" t="s">
        <v>277</v>
      </c>
      <c r="D20" s="256">
        <v>0.002</v>
      </c>
      <c r="E20" s="243"/>
      <c r="F20" s="257" t="s">
        <v>278</v>
      </c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ht="12.75" customHeight="1">
      <c r="A21" s="163"/>
      <c r="B21" s="258" t="s">
        <v>75</v>
      </c>
      <c r="C21" s="259" t="s">
        <v>76</v>
      </c>
      <c r="D21" s="260">
        <v>0.08</v>
      </c>
      <c r="E21" s="261"/>
      <c r="F21" s="257" t="s">
        <v>279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ht="12.75" customHeight="1">
      <c r="A22" s="163"/>
      <c r="B22" s="129"/>
      <c r="C22" s="261"/>
      <c r="E22" s="261"/>
      <c r="F22" s="257" t="s">
        <v>280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ht="12.75" customHeight="1">
      <c r="A23" s="163"/>
      <c r="B23" s="131"/>
      <c r="C23" s="243"/>
      <c r="D23" s="262"/>
      <c r="E23" s="243"/>
      <c r="F23" s="257" t="s">
        <v>281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ht="12.75" customHeight="1">
      <c r="A24" s="163"/>
      <c r="B24" s="163"/>
      <c r="C24" s="163"/>
      <c r="D24" s="163"/>
      <c r="E24" s="250"/>
      <c r="F24" s="250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</row>
    <row r="25" ht="16.5" customHeight="1">
      <c r="A25" s="163"/>
      <c r="B25" s="251" t="s">
        <v>282</v>
      </c>
      <c r="C25" s="36"/>
      <c r="D25" s="36"/>
      <c r="E25" s="36"/>
      <c r="F25" s="37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</row>
    <row r="26" ht="17.25" customHeight="1">
      <c r="A26" s="263"/>
      <c r="B26" s="188"/>
      <c r="C26" s="188" t="s">
        <v>247</v>
      </c>
      <c r="D26" s="188" t="s">
        <v>248</v>
      </c>
      <c r="E26" s="264" t="s">
        <v>249</v>
      </c>
      <c r="F26" s="265" t="s">
        <v>250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</row>
    <row r="27" ht="15.0" customHeight="1">
      <c r="A27" s="163"/>
      <c r="B27" s="266" t="s">
        <v>46</v>
      </c>
      <c r="C27" s="266" t="s">
        <v>283</v>
      </c>
      <c r="D27" s="267">
        <f>1/12</f>
        <v>0.08333333333</v>
      </c>
      <c r="E27" s="268" t="s">
        <v>284</v>
      </c>
      <c r="F27" s="269" t="s">
        <v>285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</row>
    <row r="28" ht="12.75" customHeight="1">
      <c r="A28" s="163"/>
      <c r="B28" s="129"/>
      <c r="C28" s="129"/>
      <c r="D28" s="129"/>
      <c r="E28" s="129"/>
      <c r="F28" s="269" t="s">
        <v>286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</row>
    <row r="29" ht="12.75" customHeight="1">
      <c r="A29" s="163"/>
      <c r="B29" s="129"/>
      <c r="C29" s="129"/>
      <c r="D29" s="129"/>
      <c r="E29" s="129"/>
      <c r="F29" s="269" t="s">
        <v>287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</row>
    <row r="30" ht="12.75" customHeight="1">
      <c r="A30" s="163"/>
      <c r="B30" s="131"/>
      <c r="C30" s="131"/>
      <c r="D30" s="131"/>
      <c r="E30" s="131"/>
      <c r="F30" s="269" t="s">
        <v>288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</row>
    <row r="31" ht="15.0" customHeight="1">
      <c r="A31" s="163"/>
      <c r="B31" s="266" t="s">
        <v>20</v>
      </c>
      <c r="C31" s="266" t="s">
        <v>289</v>
      </c>
      <c r="D31" s="267">
        <v>0.121</v>
      </c>
      <c r="E31" s="268" t="s">
        <v>290</v>
      </c>
      <c r="F31" s="270" t="s">
        <v>291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</row>
    <row r="32" ht="12.75" customHeight="1">
      <c r="A32" s="163"/>
      <c r="B32" s="129"/>
      <c r="C32" s="129"/>
      <c r="D32" s="129"/>
      <c r="E32" s="129"/>
      <c r="F32" s="129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</row>
    <row r="33" ht="12.75" customHeight="1">
      <c r="A33" s="163"/>
      <c r="B33" s="129"/>
      <c r="C33" s="129"/>
      <c r="D33" s="129"/>
      <c r="E33" s="129"/>
      <c r="F33" s="129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ht="38.25" customHeight="1">
      <c r="A34" s="163"/>
      <c r="B34" s="129"/>
      <c r="C34" s="129"/>
      <c r="D34" s="129"/>
      <c r="E34" s="129"/>
      <c r="F34" s="131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ht="38.25" customHeight="1">
      <c r="A35" s="163"/>
      <c r="B35" s="131"/>
      <c r="C35" s="131"/>
      <c r="D35" s="131"/>
      <c r="E35" s="131"/>
      <c r="F35" s="269" t="s">
        <v>292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ht="12.75" customHeight="1">
      <c r="A36" s="163"/>
      <c r="B36" s="163"/>
      <c r="C36" s="163"/>
      <c r="D36" s="163"/>
      <c r="E36" s="250"/>
      <c r="F36" s="250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ht="14.25" customHeight="1">
      <c r="A37" s="163"/>
      <c r="B37" s="251" t="s">
        <v>88</v>
      </c>
      <c r="C37" s="36"/>
      <c r="D37" s="36"/>
      <c r="E37" s="36"/>
      <c r="F37" s="37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ht="13.5" customHeight="1">
      <c r="A38" s="163"/>
      <c r="B38" s="188"/>
      <c r="C38" s="188" t="s">
        <v>247</v>
      </c>
      <c r="D38" s="188" t="s">
        <v>248</v>
      </c>
      <c r="E38" s="264" t="s">
        <v>249</v>
      </c>
      <c r="F38" s="271" t="s">
        <v>250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</row>
    <row r="39" ht="12.75" customHeight="1">
      <c r="A39" s="163"/>
      <c r="B39" s="266" t="s">
        <v>46</v>
      </c>
      <c r="C39" s="266" t="s">
        <v>89</v>
      </c>
      <c r="D39" s="267">
        <f>1/12*5%</f>
        <v>0.004166666667</v>
      </c>
      <c r="E39" s="268" t="s">
        <v>293</v>
      </c>
      <c r="F39" s="269" t="s">
        <v>294</v>
      </c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</row>
    <row r="40" ht="18.0" customHeight="1">
      <c r="A40" s="163"/>
      <c r="B40" s="129"/>
      <c r="C40" s="129"/>
      <c r="D40" s="129"/>
      <c r="E40" s="129"/>
      <c r="F40" s="269" t="s">
        <v>295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</row>
    <row r="41" ht="18.0" customHeight="1">
      <c r="A41" s="163"/>
      <c r="B41" s="129"/>
      <c r="C41" s="129"/>
      <c r="D41" s="129"/>
      <c r="E41" s="129"/>
      <c r="F41" s="269" t="s">
        <v>296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</row>
    <row r="42" ht="92.25" customHeight="1">
      <c r="A42" s="163"/>
      <c r="B42" s="131"/>
      <c r="C42" s="131"/>
      <c r="D42" s="131"/>
      <c r="E42" s="131"/>
      <c r="F42" s="272" t="s">
        <v>297</v>
      </c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</row>
    <row r="43" ht="42.0" customHeight="1">
      <c r="A43" s="163"/>
      <c r="B43" s="174" t="s">
        <v>20</v>
      </c>
      <c r="C43" s="273" t="s">
        <v>298</v>
      </c>
      <c r="D43" s="195">
        <f>8%*D39</f>
        <v>0.0003333333333</v>
      </c>
      <c r="E43" s="274" t="s">
        <v>299</v>
      </c>
      <c r="F43" s="272" t="s">
        <v>300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</row>
    <row r="44" ht="39.0" customHeight="1">
      <c r="A44" s="163"/>
      <c r="B44" s="266" t="s">
        <v>23</v>
      </c>
      <c r="C44" s="266" t="s">
        <v>301</v>
      </c>
      <c r="D44" s="267">
        <f>(8%*50%)*90%*(1+5/56+5/56+5/168)</f>
        <v>0.0435</v>
      </c>
      <c r="E44" s="266" t="s">
        <v>302</v>
      </c>
      <c r="F44" s="272" t="s">
        <v>303</v>
      </c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</row>
    <row r="45" ht="30.0" customHeight="1">
      <c r="A45" s="163"/>
      <c r="B45" s="129"/>
      <c r="C45" s="129"/>
      <c r="D45" s="129"/>
      <c r="E45" s="129"/>
      <c r="F45" s="272" t="s">
        <v>304</v>
      </c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</row>
    <row r="46" ht="141.0" customHeight="1">
      <c r="A46" s="163"/>
      <c r="B46" s="131"/>
      <c r="C46" s="131"/>
      <c r="D46" s="131"/>
      <c r="E46" s="131"/>
      <c r="F46" s="272" t="s">
        <v>305</v>
      </c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</row>
    <row r="47" ht="21.75" customHeight="1">
      <c r="A47" s="163"/>
      <c r="B47" s="266" t="s">
        <v>26</v>
      </c>
      <c r="C47" s="266" t="s">
        <v>92</v>
      </c>
      <c r="D47" s="267">
        <f>1/30*7/12</f>
        <v>0.01944444444</v>
      </c>
      <c r="E47" s="268" t="s">
        <v>306</v>
      </c>
      <c r="F47" s="269" t="s">
        <v>307</v>
      </c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</row>
    <row r="48" ht="18.75" customHeight="1">
      <c r="A48" s="163"/>
      <c r="B48" s="131"/>
      <c r="C48" s="131"/>
      <c r="D48" s="131"/>
      <c r="E48" s="131"/>
      <c r="F48" s="275" t="s">
        <v>308</v>
      </c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</row>
    <row r="49" ht="72.0" customHeight="1">
      <c r="A49" s="163"/>
      <c r="B49" s="266" t="s">
        <v>52</v>
      </c>
      <c r="C49" s="266" t="s">
        <v>93</v>
      </c>
      <c r="D49" s="267">
        <f>D47*29%</f>
        <v>0.005638888889</v>
      </c>
      <c r="E49" s="268" t="s">
        <v>309</v>
      </c>
      <c r="F49" s="272" t="s">
        <v>310</v>
      </c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</row>
    <row r="50" ht="17.25" customHeight="1">
      <c r="A50" s="163"/>
      <c r="B50" s="131"/>
      <c r="C50" s="131"/>
      <c r="D50" s="131"/>
      <c r="E50" s="131"/>
      <c r="F50" s="276" t="s">
        <v>311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</row>
    <row r="51" ht="102.75" customHeight="1">
      <c r="A51" s="163"/>
      <c r="B51" s="174" t="s">
        <v>54</v>
      </c>
      <c r="C51" s="174" t="s">
        <v>312</v>
      </c>
      <c r="D51" s="195">
        <v>0.0065</v>
      </c>
      <c r="E51" s="274" t="s">
        <v>313</v>
      </c>
      <c r="F51" s="272" t="s">
        <v>314</v>
      </c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</row>
    <row r="52" ht="12.75" customHeight="1">
      <c r="A52" s="163"/>
      <c r="B52" s="163"/>
      <c r="C52" s="163"/>
      <c r="D52" s="163"/>
      <c r="E52" s="250"/>
      <c r="F52" s="250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</row>
    <row r="53" ht="17.25" customHeight="1">
      <c r="A53" s="163"/>
      <c r="B53" s="251" t="s">
        <v>110</v>
      </c>
      <c r="C53" s="36"/>
      <c r="D53" s="36"/>
      <c r="E53" s="36"/>
      <c r="F53" s="37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</row>
    <row r="54" ht="13.5" customHeight="1">
      <c r="A54" s="163"/>
      <c r="B54" s="188"/>
      <c r="C54" s="188" t="s">
        <v>247</v>
      </c>
      <c r="D54" s="188" t="s">
        <v>248</v>
      </c>
      <c r="E54" s="264" t="s">
        <v>249</v>
      </c>
      <c r="F54" s="271" t="s">
        <v>250</v>
      </c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</row>
    <row r="55" ht="17.25" customHeight="1">
      <c r="A55" s="163"/>
      <c r="B55" s="266" t="s">
        <v>46</v>
      </c>
      <c r="C55" s="266" t="s">
        <v>99</v>
      </c>
      <c r="D55" s="277">
        <v>0.0162</v>
      </c>
      <c r="E55" s="268" t="s">
        <v>284</v>
      </c>
      <c r="F55" s="278" t="s">
        <v>315</v>
      </c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ht="30.75" customHeight="1">
      <c r="A56" s="163"/>
      <c r="B56" s="131"/>
      <c r="C56" s="131"/>
      <c r="D56" s="131"/>
      <c r="E56" s="131"/>
      <c r="F56" s="279" t="s">
        <v>316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ht="15.0" customHeight="1">
      <c r="A57" s="163"/>
      <c r="B57" s="266" t="s">
        <v>20</v>
      </c>
      <c r="C57" s="266" t="s">
        <v>100</v>
      </c>
      <c r="D57" s="267">
        <f>1/30*1/12</f>
        <v>0.002777777778</v>
      </c>
      <c r="E57" s="268" t="s">
        <v>317</v>
      </c>
      <c r="F57" s="269" t="s">
        <v>318</v>
      </c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ht="12.75" customHeight="1">
      <c r="A58" s="163"/>
      <c r="B58" s="129"/>
      <c r="C58" s="129"/>
      <c r="D58" s="129"/>
      <c r="E58" s="129"/>
      <c r="F58" s="269" t="s">
        <v>319</v>
      </c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ht="63.75" customHeight="1">
      <c r="A59" s="163"/>
      <c r="B59" s="131"/>
      <c r="C59" s="131"/>
      <c r="D59" s="131"/>
      <c r="E59" s="131"/>
      <c r="F59" s="272" t="s">
        <v>320</v>
      </c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ht="42.75" customHeight="1">
      <c r="A60" s="163"/>
      <c r="B60" s="266" t="s">
        <v>23</v>
      </c>
      <c r="C60" s="266" t="s">
        <v>101</v>
      </c>
      <c r="D60" s="267">
        <v>8.0E-4</v>
      </c>
      <c r="E60" s="268" t="s">
        <v>321</v>
      </c>
      <c r="F60" s="272" t="s">
        <v>322</v>
      </c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ht="33.0" customHeight="1">
      <c r="A61" s="163"/>
      <c r="B61" s="131"/>
      <c r="C61" s="131"/>
      <c r="D61" s="131"/>
      <c r="E61" s="131"/>
      <c r="F61" s="272" t="s">
        <v>323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ht="15.0" customHeight="1">
      <c r="A62" s="163"/>
      <c r="B62" s="266" t="s">
        <v>26</v>
      </c>
      <c r="C62" s="266" t="s">
        <v>102</v>
      </c>
      <c r="D62" s="267">
        <v>0.0025</v>
      </c>
      <c r="E62" s="268" t="s">
        <v>324</v>
      </c>
      <c r="F62" s="269" t="s">
        <v>325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ht="17.25" customHeight="1">
      <c r="A63" s="163"/>
      <c r="B63" s="129"/>
      <c r="C63" s="129"/>
      <c r="D63" s="129"/>
      <c r="E63" s="129"/>
      <c r="F63" s="269" t="s">
        <v>326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ht="12.75" customHeight="1">
      <c r="A64" s="163"/>
      <c r="B64" s="129"/>
      <c r="C64" s="129"/>
      <c r="D64" s="129"/>
      <c r="E64" s="129"/>
      <c r="F64" s="269" t="s">
        <v>327</v>
      </c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ht="12.75" customHeight="1">
      <c r="A65" s="163"/>
      <c r="B65" s="129"/>
      <c r="C65" s="129"/>
      <c r="D65" s="129"/>
      <c r="E65" s="129"/>
      <c r="F65" s="269" t="s">
        <v>328</v>
      </c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ht="12.75" customHeight="1">
      <c r="A66" s="163"/>
      <c r="B66" s="129"/>
      <c r="C66" s="129"/>
      <c r="D66" s="129"/>
      <c r="E66" s="129"/>
      <c r="F66" s="269" t="s">
        <v>329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ht="52.5" customHeight="1">
      <c r="A67" s="163"/>
      <c r="B67" s="131"/>
      <c r="C67" s="131"/>
      <c r="D67" s="131"/>
      <c r="E67" s="131"/>
      <c r="F67" s="272" t="s">
        <v>330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ht="15.0" customHeight="1">
      <c r="A68" s="163"/>
      <c r="B68" s="266" t="s">
        <v>52</v>
      </c>
      <c r="C68" s="266" t="s">
        <v>103</v>
      </c>
      <c r="D68" s="267">
        <v>6.0E-4</v>
      </c>
      <c r="E68" s="268" t="s">
        <v>331</v>
      </c>
      <c r="F68" s="269" t="s">
        <v>332</v>
      </c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ht="12.75" customHeight="1">
      <c r="A69" s="163"/>
      <c r="B69" s="129"/>
      <c r="C69" s="129"/>
      <c r="D69" s="129"/>
      <c r="E69" s="129"/>
      <c r="F69" s="269" t="s">
        <v>333</v>
      </c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ht="12.75" customHeight="1">
      <c r="A70" s="163"/>
      <c r="B70" s="131"/>
      <c r="C70" s="131"/>
      <c r="D70" s="131"/>
      <c r="E70" s="131"/>
      <c r="F70" s="272" t="s">
        <v>334</v>
      </c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</row>
    <row r="71" ht="15.0" customHeight="1">
      <c r="A71" s="163"/>
      <c r="B71" s="266" t="s">
        <v>54</v>
      </c>
      <c r="C71" s="266" t="s">
        <v>335</v>
      </c>
      <c r="D71" s="267">
        <v>0.0166</v>
      </c>
      <c r="E71" s="268" t="s">
        <v>336</v>
      </c>
      <c r="F71" s="269" t="s">
        <v>337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ht="12.75" customHeight="1">
      <c r="A72" s="163"/>
      <c r="B72" s="131"/>
      <c r="C72" s="131"/>
      <c r="D72" s="131"/>
      <c r="E72" s="131"/>
      <c r="F72" s="269" t="s">
        <v>338</v>
      </c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ht="12.7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ht="12.75" customHeight="1">
      <c r="A74" s="163"/>
      <c r="B74" s="280" t="s">
        <v>118</v>
      </c>
      <c r="C74" s="36"/>
      <c r="D74" s="36"/>
      <c r="E74" s="36"/>
      <c r="F74" s="37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ht="12.75" customHeight="1">
      <c r="A75" s="163"/>
      <c r="B75" s="281"/>
      <c r="C75" s="282" t="s">
        <v>247</v>
      </c>
      <c r="D75" s="282" t="s">
        <v>248</v>
      </c>
      <c r="E75" s="283" t="s">
        <v>249</v>
      </c>
      <c r="F75" s="284" t="s">
        <v>250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ht="12.75" customHeight="1">
      <c r="A76" s="163"/>
      <c r="B76" s="285" t="s">
        <v>46</v>
      </c>
      <c r="C76" s="286" t="s">
        <v>119</v>
      </c>
      <c r="D76" s="287">
        <v>0.06</v>
      </c>
      <c r="E76" s="243"/>
      <c r="F76" s="286" t="s">
        <v>251</v>
      </c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ht="12.75" customHeight="1">
      <c r="A77" s="163"/>
      <c r="B77" s="285" t="s">
        <v>20</v>
      </c>
      <c r="C77" s="286" t="s">
        <v>120</v>
      </c>
      <c r="D77" s="287">
        <v>0.0679</v>
      </c>
      <c r="E77" s="243"/>
      <c r="F77" s="286" t="s">
        <v>251</v>
      </c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ht="12.75" customHeight="1">
      <c r="A78" s="163"/>
      <c r="B78" s="288" t="s">
        <v>23</v>
      </c>
      <c r="C78" s="289" t="s">
        <v>122</v>
      </c>
      <c r="D78" s="290"/>
      <c r="E78" s="243"/>
      <c r="F78" s="291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ht="12.75" customHeight="1">
      <c r="A79" s="163"/>
      <c r="B79" s="288"/>
      <c r="C79" s="286" t="s">
        <v>154</v>
      </c>
      <c r="D79" s="290"/>
      <c r="E79" s="243"/>
      <c r="F79" s="291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ht="12.75" customHeight="1">
      <c r="A80" s="163"/>
      <c r="B80" s="288"/>
      <c r="C80" s="286" t="s">
        <v>124</v>
      </c>
      <c r="D80" s="287">
        <v>0.0065</v>
      </c>
      <c r="E80" s="243"/>
      <c r="F80" s="286" t="s">
        <v>252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ht="12.75" customHeight="1">
      <c r="A81" s="163"/>
      <c r="B81" s="288"/>
      <c r="C81" s="286" t="s">
        <v>125</v>
      </c>
      <c r="D81" s="287">
        <v>0.03</v>
      </c>
      <c r="E81" s="243"/>
      <c r="F81" s="292" t="s">
        <v>252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ht="12.75" customHeight="1">
      <c r="A82" s="163"/>
      <c r="B82" s="288"/>
      <c r="C82" s="286" t="s">
        <v>126</v>
      </c>
      <c r="D82" s="290"/>
      <c r="E82" s="243"/>
      <c r="F82" s="29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ht="12.75" customHeight="1">
      <c r="A83" s="163"/>
      <c r="B83" s="288"/>
      <c r="C83" s="286" t="s">
        <v>127</v>
      </c>
      <c r="D83" s="290"/>
      <c r="E83" s="243"/>
      <c r="F83" s="29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ht="12.75" customHeight="1">
      <c r="A84" s="163"/>
      <c r="B84" s="288"/>
      <c r="C84" s="286" t="s">
        <v>128</v>
      </c>
      <c r="D84" s="294">
        <v>0.05</v>
      </c>
      <c r="E84" s="243"/>
      <c r="F84" s="295" t="s">
        <v>253</v>
      </c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ht="12.75" customHeight="1">
      <c r="A85" s="163"/>
      <c r="B85" s="163"/>
      <c r="C85" s="163"/>
      <c r="D85" s="163"/>
      <c r="E85" s="250"/>
      <c r="F85" s="250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ht="12.75" customHeight="1">
      <c r="A86" s="163"/>
      <c r="B86" s="163"/>
      <c r="C86" s="163"/>
      <c r="D86" s="163"/>
      <c r="E86" s="250"/>
      <c r="F86" s="250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ht="12.75" customHeight="1">
      <c r="A87" s="163"/>
      <c r="B87" s="163"/>
      <c r="C87" s="163"/>
      <c r="D87" s="163"/>
      <c r="E87" s="250"/>
      <c r="F87" s="250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ht="12.75" customHeight="1">
      <c r="A88" s="163"/>
      <c r="B88" s="163"/>
      <c r="C88" s="163"/>
      <c r="D88" s="163"/>
      <c r="E88" s="250"/>
      <c r="F88" s="250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ht="12.75" customHeight="1">
      <c r="A89" s="163"/>
      <c r="B89" s="163"/>
      <c r="C89" s="163"/>
      <c r="D89" s="163"/>
      <c r="E89" s="250"/>
      <c r="F89" s="250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ht="12.75" customHeight="1">
      <c r="A90" s="163"/>
      <c r="B90" s="163"/>
      <c r="C90" s="163"/>
      <c r="D90" s="163"/>
      <c r="E90" s="250"/>
      <c r="F90" s="250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ht="12.75" customHeight="1">
      <c r="A91" s="163"/>
      <c r="B91" s="163"/>
      <c r="C91" s="163"/>
      <c r="D91" s="163"/>
      <c r="E91" s="250"/>
      <c r="F91" s="250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ht="12.75" customHeight="1">
      <c r="A92" s="163"/>
      <c r="B92" s="163"/>
      <c r="C92" s="163"/>
      <c r="D92" s="163"/>
      <c r="E92" s="250"/>
      <c r="F92" s="250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ht="12.75" customHeight="1">
      <c r="A93" s="163"/>
      <c r="B93" s="163"/>
      <c r="C93" s="163"/>
      <c r="D93" s="163"/>
      <c r="E93" s="250"/>
      <c r="F93" s="250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ht="12.75" customHeight="1">
      <c r="A94" s="163"/>
      <c r="B94" s="163"/>
      <c r="C94" s="163"/>
      <c r="D94" s="163"/>
      <c r="E94" s="250"/>
      <c r="F94" s="250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ht="12.75" customHeight="1">
      <c r="A95" s="163"/>
      <c r="B95" s="163"/>
      <c r="C95" s="163"/>
      <c r="D95" s="163"/>
      <c r="E95" s="250"/>
      <c r="F95" s="250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ht="12.75" customHeight="1">
      <c r="A96" s="163"/>
      <c r="B96" s="163"/>
      <c r="C96" s="163"/>
      <c r="D96" s="163"/>
      <c r="E96" s="250"/>
      <c r="F96" s="250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ht="12.75" customHeight="1">
      <c r="A97" s="163"/>
      <c r="B97" s="163"/>
      <c r="C97" s="163"/>
      <c r="D97" s="163"/>
      <c r="E97" s="250"/>
      <c r="F97" s="250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</row>
    <row r="98" ht="12.75" customHeight="1">
      <c r="A98" s="163"/>
      <c r="B98" s="163"/>
      <c r="C98" s="163"/>
      <c r="D98" s="163"/>
      <c r="E98" s="250"/>
      <c r="F98" s="250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</row>
    <row r="99" ht="12.75" customHeight="1">
      <c r="A99" s="163"/>
      <c r="B99" s="163"/>
      <c r="C99" s="163"/>
      <c r="D99" s="163"/>
      <c r="E99" s="250"/>
      <c r="F99" s="250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</row>
    <row r="100" ht="12.75" customHeight="1">
      <c r="A100" s="163"/>
      <c r="B100" s="163"/>
      <c r="C100" s="163"/>
      <c r="D100" s="163"/>
      <c r="E100" s="250"/>
      <c r="F100" s="250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ht="12.75" customHeight="1">
      <c r="A101" s="163"/>
      <c r="B101" s="163"/>
      <c r="C101" s="163"/>
      <c r="D101" s="163"/>
      <c r="E101" s="250"/>
      <c r="F101" s="250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</row>
    <row r="102" ht="12.75" customHeight="1">
      <c r="A102" s="163"/>
      <c r="B102" s="163"/>
      <c r="C102" s="163"/>
      <c r="D102" s="163"/>
      <c r="E102" s="250"/>
      <c r="F102" s="250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ht="12.75" customHeight="1">
      <c r="A103" s="163"/>
      <c r="B103" s="163"/>
      <c r="C103" s="163"/>
      <c r="D103" s="163"/>
      <c r="E103" s="250"/>
      <c r="F103" s="250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ht="12.75" customHeight="1">
      <c r="A104" s="163"/>
      <c r="B104" s="163"/>
      <c r="C104" s="163"/>
      <c r="D104" s="163"/>
      <c r="E104" s="250"/>
      <c r="F104" s="250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ht="12.75" customHeight="1">
      <c r="A105" s="163"/>
      <c r="B105" s="163"/>
      <c r="C105" s="163"/>
      <c r="D105" s="163"/>
      <c r="E105" s="250"/>
      <c r="F105" s="250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</row>
    <row r="106" ht="12.75" customHeight="1">
      <c r="A106" s="163"/>
      <c r="B106" s="163"/>
      <c r="C106" s="163"/>
      <c r="D106" s="163"/>
      <c r="E106" s="250"/>
      <c r="F106" s="250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</row>
    <row r="107" ht="12.75" customHeight="1">
      <c r="A107" s="163"/>
      <c r="B107" s="163"/>
      <c r="C107" s="163"/>
      <c r="D107" s="163"/>
      <c r="E107" s="250"/>
      <c r="F107" s="250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</row>
    <row r="108" ht="12.75" customHeight="1">
      <c r="A108" s="163"/>
      <c r="B108" s="163"/>
      <c r="C108" s="163"/>
      <c r="D108" s="163"/>
      <c r="E108" s="250"/>
      <c r="F108" s="250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</row>
    <row r="109" ht="12.75" customHeight="1">
      <c r="A109" s="163"/>
      <c r="B109" s="163"/>
      <c r="C109" s="163"/>
      <c r="D109" s="163"/>
      <c r="E109" s="250"/>
      <c r="F109" s="250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</row>
    <row r="110" ht="12.75" customHeight="1">
      <c r="A110" s="163"/>
      <c r="B110" s="163"/>
      <c r="C110" s="163"/>
      <c r="D110" s="163"/>
      <c r="E110" s="250"/>
      <c r="F110" s="250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</row>
    <row r="111" ht="12.75" customHeight="1">
      <c r="A111" s="163"/>
      <c r="B111" s="163"/>
      <c r="C111" s="163"/>
      <c r="D111" s="163"/>
      <c r="E111" s="250"/>
      <c r="F111" s="250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</row>
    <row r="112" ht="12.75" customHeight="1">
      <c r="A112" s="163"/>
      <c r="B112" s="163"/>
      <c r="C112" s="163"/>
      <c r="D112" s="163"/>
      <c r="E112" s="250"/>
      <c r="F112" s="250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</row>
    <row r="113" ht="12.75" customHeight="1">
      <c r="A113" s="163"/>
      <c r="B113" s="163"/>
      <c r="C113" s="163"/>
      <c r="D113" s="163"/>
      <c r="E113" s="250"/>
      <c r="F113" s="250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</row>
    <row r="114" ht="12.75" customHeight="1">
      <c r="A114" s="163"/>
      <c r="B114" s="163"/>
      <c r="C114" s="163"/>
      <c r="D114" s="163"/>
      <c r="E114" s="250"/>
      <c r="F114" s="250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</row>
    <row r="115" ht="12.75" customHeight="1">
      <c r="A115" s="163"/>
      <c r="B115" s="163"/>
      <c r="C115" s="163"/>
      <c r="D115" s="163"/>
      <c r="E115" s="250"/>
      <c r="F115" s="250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</row>
    <row r="116" ht="12.75" customHeight="1">
      <c r="A116" s="163"/>
      <c r="B116" s="163"/>
      <c r="C116" s="163"/>
      <c r="D116" s="163"/>
      <c r="E116" s="250"/>
      <c r="F116" s="250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ht="12.75" customHeight="1">
      <c r="A117" s="163"/>
      <c r="B117" s="163"/>
      <c r="C117" s="163"/>
      <c r="D117" s="163"/>
      <c r="E117" s="250"/>
      <c r="F117" s="250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ht="12.75" customHeight="1">
      <c r="A118" s="163"/>
      <c r="B118" s="163"/>
      <c r="C118" s="163"/>
      <c r="D118" s="163"/>
      <c r="E118" s="250"/>
      <c r="F118" s="250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ht="12.75" customHeight="1">
      <c r="A119" s="163"/>
      <c r="B119" s="163"/>
      <c r="C119" s="163"/>
      <c r="D119" s="163"/>
      <c r="E119" s="250"/>
      <c r="F119" s="250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ht="12.75" customHeight="1">
      <c r="A120" s="163"/>
      <c r="B120" s="163"/>
      <c r="C120" s="163"/>
      <c r="D120" s="163"/>
      <c r="E120" s="250"/>
      <c r="F120" s="250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ht="12.75" customHeight="1">
      <c r="A121" s="163"/>
      <c r="B121" s="163"/>
      <c r="C121" s="163"/>
      <c r="D121" s="163"/>
      <c r="E121" s="250"/>
      <c r="F121" s="250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ht="12.75" customHeight="1">
      <c r="A122" s="163"/>
      <c r="B122" s="163"/>
      <c r="C122" s="163"/>
      <c r="D122" s="163"/>
      <c r="E122" s="250"/>
      <c r="F122" s="250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ht="12.75" customHeight="1">
      <c r="A123" s="163"/>
      <c r="B123" s="163"/>
      <c r="C123" s="163"/>
      <c r="D123" s="163"/>
      <c r="E123" s="250"/>
      <c r="F123" s="250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ht="12.75" customHeight="1">
      <c r="A124" s="163"/>
      <c r="B124" s="163"/>
      <c r="C124" s="163"/>
      <c r="D124" s="163"/>
      <c r="E124" s="250"/>
      <c r="F124" s="250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ht="12.75" customHeight="1">
      <c r="A125" s="163"/>
      <c r="B125" s="163"/>
      <c r="C125" s="163"/>
      <c r="D125" s="163"/>
      <c r="E125" s="250"/>
      <c r="F125" s="250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ht="12.75" customHeight="1">
      <c r="A126" s="163"/>
      <c r="B126" s="163"/>
      <c r="C126" s="163"/>
      <c r="D126" s="163"/>
      <c r="E126" s="250"/>
      <c r="F126" s="250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ht="12.75" customHeight="1">
      <c r="A127" s="163"/>
      <c r="B127" s="163"/>
      <c r="C127" s="163"/>
      <c r="D127" s="163"/>
      <c r="E127" s="250"/>
      <c r="F127" s="250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ht="12.75" customHeight="1">
      <c r="A128" s="163"/>
      <c r="B128" s="163"/>
      <c r="C128" s="163"/>
      <c r="D128" s="163"/>
      <c r="E128" s="250"/>
      <c r="F128" s="250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ht="12.75" customHeight="1">
      <c r="A129" s="163"/>
      <c r="B129" s="163"/>
      <c r="C129" s="163"/>
      <c r="D129" s="163"/>
      <c r="E129" s="250"/>
      <c r="F129" s="250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ht="12.75" customHeight="1">
      <c r="A130" s="163"/>
      <c r="B130" s="163"/>
      <c r="C130" s="163"/>
      <c r="D130" s="163"/>
      <c r="E130" s="250"/>
      <c r="F130" s="250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ht="12.75" customHeight="1">
      <c r="A131" s="163"/>
      <c r="B131" s="163"/>
      <c r="C131" s="163"/>
      <c r="D131" s="163"/>
      <c r="E131" s="250"/>
      <c r="F131" s="250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ht="12.75" customHeight="1">
      <c r="A132" s="163"/>
      <c r="B132" s="163"/>
      <c r="C132" s="163"/>
      <c r="D132" s="163"/>
      <c r="E132" s="250"/>
      <c r="F132" s="250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ht="12.75" customHeight="1">
      <c r="A133" s="163"/>
      <c r="B133" s="163"/>
      <c r="C133" s="163"/>
      <c r="D133" s="163"/>
      <c r="E133" s="250"/>
      <c r="F133" s="250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ht="12.75" customHeight="1">
      <c r="A134" s="163"/>
      <c r="B134" s="163"/>
      <c r="C134" s="163"/>
      <c r="D134" s="163"/>
      <c r="E134" s="250"/>
      <c r="F134" s="250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ht="12.75" customHeight="1">
      <c r="A135" s="163"/>
      <c r="B135" s="163"/>
      <c r="C135" s="163"/>
      <c r="D135" s="163"/>
      <c r="E135" s="250"/>
      <c r="F135" s="250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ht="12.75" customHeight="1">
      <c r="A136" s="163"/>
      <c r="B136" s="163"/>
      <c r="C136" s="163"/>
      <c r="D136" s="163"/>
      <c r="E136" s="250"/>
      <c r="F136" s="250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ht="12.75" customHeight="1">
      <c r="A137" s="163"/>
      <c r="B137" s="163"/>
      <c r="C137" s="163"/>
      <c r="D137" s="163"/>
      <c r="E137" s="250"/>
      <c r="F137" s="250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ht="12.75" customHeight="1">
      <c r="A138" s="163"/>
      <c r="B138" s="163"/>
      <c r="C138" s="163"/>
      <c r="D138" s="163"/>
      <c r="E138" s="250"/>
      <c r="F138" s="250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ht="12.75" customHeight="1">
      <c r="A139" s="163"/>
      <c r="B139" s="163"/>
      <c r="C139" s="163"/>
      <c r="D139" s="163"/>
      <c r="E139" s="250"/>
      <c r="F139" s="250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ht="12.75" customHeight="1">
      <c r="A140" s="163"/>
      <c r="B140" s="163"/>
      <c r="C140" s="163"/>
      <c r="D140" s="163"/>
      <c r="E140" s="250"/>
      <c r="F140" s="250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ht="12.75" customHeight="1">
      <c r="A141" s="163"/>
      <c r="B141" s="163"/>
      <c r="C141" s="163"/>
      <c r="D141" s="163"/>
      <c r="E141" s="250"/>
      <c r="F141" s="250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ht="12.75" customHeight="1">
      <c r="A142" s="163"/>
      <c r="B142" s="163"/>
      <c r="C142" s="163"/>
      <c r="D142" s="163"/>
      <c r="E142" s="250"/>
      <c r="F142" s="250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ht="12.75" customHeight="1">
      <c r="A143" s="163"/>
      <c r="B143" s="163"/>
      <c r="C143" s="163"/>
      <c r="D143" s="163"/>
      <c r="E143" s="250"/>
      <c r="F143" s="250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ht="12.75" customHeight="1">
      <c r="A144" s="163"/>
      <c r="B144" s="163"/>
      <c r="C144" s="163"/>
      <c r="D144" s="163"/>
      <c r="E144" s="250"/>
      <c r="F144" s="250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ht="12.75" customHeight="1">
      <c r="A145" s="163"/>
      <c r="B145" s="163"/>
      <c r="C145" s="163"/>
      <c r="D145" s="163"/>
      <c r="E145" s="250"/>
      <c r="F145" s="250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ht="12.75" customHeight="1">
      <c r="A146" s="163"/>
      <c r="B146" s="163"/>
      <c r="C146" s="163"/>
      <c r="D146" s="163"/>
      <c r="E146" s="250"/>
      <c r="F146" s="250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ht="12.75" customHeight="1">
      <c r="A147" s="163"/>
      <c r="B147" s="163"/>
      <c r="C147" s="163"/>
      <c r="D147" s="163"/>
      <c r="E147" s="250"/>
      <c r="F147" s="250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ht="12.75" customHeight="1">
      <c r="A148" s="163"/>
      <c r="B148" s="163"/>
      <c r="C148" s="163"/>
      <c r="D148" s="163"/>
      <c r="E148" s="250"/>
      <c r="F148" s="250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ht="12.75" customHeight="1">
      <c r="A149" s="163"/>
      <c r="B149" s="163"/>
      <c r="C149" s="163"/>
      <c r="D149" s="163"/>
      <c r="E149" s="250"/>
      <c r="F149" s="250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ht="12.75" customHeight="1">
      <c r="A150" s="163"/>
      <c r="B150" s="163"/>
      <c r="C150" s="163"/>
      <c r="D150" s="163"/>
      <c r="E150" s="250"/>
      <c r="F150" s="250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ht="12.75" customHeight="1">
      <c r="A151" s="163"/>
      <c r="B151" s="163"/>
      <c r="C151" s="163"/>
      <c r="D151" s="163"/>
      <c r="E151" s="250"/>
      <c r="F151" s="250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ht="12.75" customHeight="1">
      <c r="A152" s="163"/>
      <c r="B152" s="163"/>
      <c r="C152" s="163"/>
      <c r="D152" s="163"/>
      <c r="E152" s="250"/>
      <c r="F152" s="250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  <row r="153" ht="12.75" customHeight="1">
      <c r="A153" s="163"/>
      <c r="B153" s="163"/>
      <c r="C153" s="163"/>
      <c r="D153" s="163"/>
      <c r="E153" s="250"/>
      <c r="F153" s="250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</row>
    <row r="154" ht="12.75" customHeight="1">
      <c r="A154" s="163"/>
      <c r="B154" s="163"/>
      <c r="C154" s="163"/>
      <c r="D154" s="163"/>
      <c r="E154" s="250"/>
      <c r="F154" s="250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</row>
    <row r="155" ht="12.75" customHeight="1">
      <c r="A155" s="163"/>
      <c r="B155" s="163"/>
      <c r="C155" s="163"/>
      <c r="D155" s="163"/>
      <c r="E155" s="250"/>
      <c r="F155" s="250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</row>
    <row r="156" ht="12.75" customHeight="1">
      <c r="A156" s="163"/>
      <c r="B156" s="163"/>
      <c r="C156" s="163"/>
      <c r="D156" s="163"/>
      <c r="E156" s="250"/>
      <c r="F156" s="250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</row>
    <row r="157" ht="12.75" customHeight="1">
      <c r="A157" s="163"/>
      <c r="B157" s="163"/>
      <c r="C157" s="163"/>
      <c r="D157" s="163"/>
      <c r="E157" s="250"/>
      <c r="F157" s="250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ht="12.75" customHeight="1">
      <c r="A158" s="163"/>
      <c r="B158" s="163"/>
      <c r="C158" s="163"/>
      <c r="D158" s="163"/>
      <c r="E158" s="250"/>
      <c r="F158" s="250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</row>
    <row r="159" ht="12.75" customHeight="1">
      <c r="A159" s="163"/>
      <c r="B159" s="163"/>
      <c r="C159" s="163"/>
      <c r="D159" s="163"/>
      <c r="E159" s="250"/>
      <c r="F159" s="250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</row>
    <row r="160" ht="12.75" customHeight="1">
      <c r="A160" s="163"/>
      <c r="B160" s="163"/>
      <c r="C160" s="163"/>
      <c r="D160" s="163"/>
      <c r="E160" s="250"/>
      <c r="F160" s="250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  <c r="Y160" s="163"/>
      <c r="Z160" s="163"/>
    </row>
    <row r="161" ht="12.75" customHeight="1">
      <c r="A161" s="163"/>
      <c r="B161" s="163"/>
      <c r="C161" s="163"/>
      <c r="D161" s="163"/>
      <c r="E161" s="250"/>
      <c r="F161" s="250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3"/>
      <c r="Z161" s="163"/>
    </row>
    <row r="162" ht="12.75" customHeight="1">
      <c r="A162" s="163"/>
      <c r="B162" s="163"/>
      <c r="C162" s="163"/>
      <c r="D162" s="163"/>
      <c r="E162" s="250"/>
      <c r="F162" s="250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3"/>
      <c r="Z162" s="163"/>
    </row>
    <row r="163" ht="12.75" customHeight="1">
      <c r="A163" s="163"/>
      <c r="B163" s="163"/>
      <c r="C163" s="163"/>
      <c r="D163" s="163"/>
      <c r="E163" s="250"/>
      <c r="F163" s="250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</row>
    <row r="164" ht="12.75" customHeight="1">
      <c r="A164" s="163"/>
      <c r="B164" s="163"/>
      <c r="C164" s="163"/>
      <c r="D164" s="163"/>
      <c r="E164" s="250"/>
      <c r="F164" s="250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</row>
    <row r="165" ht="12.75" customHeight="1">
      <c r="A165" s="163"/>
      <c r="B165" s="163"/>
      <c r="C165" s="163"/>
      <c r="D165" s="163"/>
      <c r="E165" s="250"/>
      <c r="F165" s="250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</row>
    <row r="166" ht="12.75" customHeight="1">
      <c r="A166" s="163"/>
      <c r="B166" s="163"/>
      <c r="C166" s="163"/>
      <c r="D166" s="163"/>
      <c r="E166" s="250"/>
      <c r="F166" s="250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</row>
    <row r="167" ht="12.75" customHeight="1">
      <c r="A167" s="163"/>
      <c r="B167" s="163"/>
      <c r="C167" s="163"/>
      <c r="D167" s="163"/>
      <c r="E167" s="250"/>
      <c r="F167" s="250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</row>
    <row r="168" ht="12.75" customHeight="1">
      <c r="A168" s="163"/>
      <c r="B168" s="163"/>
      <c r="C168" s="163"/>
      <c r="D168" s="163"/>
      <c r="E168" s="250"/>
      <c r="F168" s="250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</row>
    <row r="169" ht="12.75" customHeight="1">
      <c r="A169" s="163"/>
      <c r="B169" s="163"/>
      <c r="C169" s="163"/>
      <c r="D169" s="163"/>
      <c r="E169" s="250"/>
      <c r="F169" s="250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</row>
    <row r="170" ht="12.75" customHeight="1">
      <c r="A170" s="163"/>
      <c r="B170" s="163"/>
      <c r="C170" s="163"/>
      <c r="D170" s="163"/>
      <c r="E170" s="250"/>
      <c r="F170" s="250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</row>
    <row r="171" ht="12.75" customHeight="1">
      <c r="A171" s="163"/>
      <c r="B171" s="163"/>
      <c r="C171" s="163"/>
      <c r="D171" s="163"/>
      <c r="E171" s="250"/>
      <c r="F171" s="250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</row>
    <row r="172" ht="12.75" customHeight="1">
      <c r="A172" s="163"/>
      <c r="B172" s="163"/>
      <c r="C172" s="163"/>
      <c r="D172" s="163"/>
      <c r="E172" s="250"/>
      <c r="F172" s="250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</row>
    <row r="173" ht="12.75" customHeight="1">
      <c r="A173" s="163"/>
      <c r="B173" s="163"/>
      <c r="C173" s="163"/>
      <c r="D173" s="163"/>
      <c r="E173" s="250"/>
      <c r="F173" s="250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</row>
    <row r="174" ht="12.75" customHeight="1">
      <c r="A174" s="163"/>
      <c r="B174" s="163"/>
      <c r="C174" s="163"/>
      <c r="D174" s="163"/>
      <c r="E174" s="250"/>
      <c r="F174" s="250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</row>
    <row r="175" ht="12.75" customHeight="1">
      <c r="A175" s="163"/>
      <c r="B175" s="163"/>
      <c r="C175" s="163"/>
      <c r="D175" s="163"/>
      <c r="E175" s="250"/>
      <c r="F175" s="250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</row>
    <row r="176" ht="12.75" customHeight="1">
      <c r="A176" s="163"/>
      <c r="B176" s="163"/>
      <c r="C176" s="163"/>
      <c r="D176" s="163"/>
      <c r="E176" s="250"/>
      <c r="F176" s="250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</row>
    <row r="177" ht="12.75" customHeight="1">
      <c r="A177" s="163"/>
      <c r="B177" s="163"/>
      <c r="C177" s="163"/>
      <c r="D177" s="163"/>
      <c r="E177" s="250"/>
      <c r="F177" s="250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</row>
    <row r="178" ht="12.75" customHeight="1">
      <c r="A178" s="163"/>
      <c r="B178" s="163"/>
      <c r="C178" s="163"/>
      <c r="D178" s="163"/>
      <c r="E178" s="250"/>
      <c r="F178" s="250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</row>
    <row r="179" ht="12.75" customHeight="1">
      <c r="A179" s="163"/>
      <c r="B179" s="163"/>
      <c r="C179" s="163"/>
      <c r="D179" s="163"/>
      <c r="E179" s="250"/>
      <c r="F179" s="250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</row>
    <row r="180" ht="12.75" customHeight="1">
      <c r="A180" s="163"/>
      <c r="B180" s="163"/>
      <c r="C180" s="163"/>
      <c r="D180" s="163"/>
      <c r="E180" s="250"/>
      <c r="F180" s="250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</row>
    <row r="181" ht="12.75" customHeight="1">
      <c r="A181" s="163"/>
      <c r="B181" s="163"/>
      <c r="C181" s="163"/>
      <c r="D181" s="163"/>
      <c r="E181" s="250"/>
      <c r="F181" s="250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</row>
    <row r="182" ht="12.75" customHeight="1">
      <c r="A182" s="163"/>
      <c r="B182" s="163"/>
      <c r="C182" s="163"/>
      <c r="D182" s="163"/>
      <c r="E182" s="250"/>
      <c r="F182" s="250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</row>
    <row r="183" ht="12.75" customHeight="1">
      <c r="A183" s="163"/>
      <c r="B183" s="163"/>
      <c r="C183" s="163"/>
      <c r="D183" s="163"/>
      <c r="E183" s="250"/>
      <c r="F183" s="250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</row>
    <row r="184" ht="12.75" customHeight="1">
      <c r="A184" s="163"/>
      <c r="B184" s="163"/>
      <c r="C184" s="163"/>
      <c r="D184" s="163"/>
      <c r="E184" s="250"/>
      <c r="F184" s="250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</row>
    <row r="185" ht="12.75" customHeight="1">
      <c r="A185" s="163"/>
      <c r="B185" s="163"/>
      <c r="C185" s="163"/>
      <c r="D185" s="163"/>
      <c r="E185" s="250"/>
      <c r="F185" s="250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</row>
    <row r="186" ht="12.75" customHeight="1">
      <c r="A186" s="163"/>
      <c r="B186" s="163"/>
      <c r="C186" s="163"/>
      <c r="D186" s="163"/>
      <c r="E186" s="250"/>
      <c r="F186" s="250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</row>
    <row r="187" ht="12.75" customHeight="1">
      <c r="A187" s="163"/>
      <c r="B187" s="163"/>
      <c r="C187" s="163"/>
      <c r="D187" s="163"/>
      <c r="E187" s="250"/>
      <c r="F187" s="250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</row>
    <row r="188" ht="12.75" customHeight="1">
      <c r="A188" s="163"/>
      <c r="B188" s="163"/>
      <c r="C188" s="163"/>
      <c r="D188" s="163"/>
      <c r="E188" s="250"/>
      <c r="F188" s="250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</row>
    <row r="189" ht="12.75" customHeight="1">
      <c r="A189" s="163"/>
      <c r="B189" s="163"/>
      <c r="C189" s="163"/>
      <c r="D189" s="163"/>
      <c r="E189" s="250"/>
      <c r="F189" s="250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</row>
    <row r="190" ht="12.75" customHeight="1">
      <c r="A190" s="163"/>
      <c r="B190" s="163"/>
      <c r="C190" s="163"/>
      <c r="D190" s="163"/>
      <c r="E190" s="250"/>
      <c r="F190" s="250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</row>
    <row r="191" ht="12.75" customHeight="1">
      <c r="A191" s="163"/>
      <c r="B191" s="163"/>
      <c r="C191" s="163"/>
      <c r="D191" s="163"/>
      <c r="E191" s="250"/>
      <c r="F191" s="250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</row>
    <row r="192" ht="12.75" customHeight="1">
      <c r="A192" s="163"/>
      <c r="B192" s="163"/>
      <c r="C192" s="163"/>
      <c r="D192" s="163"/>
      <c r="E192" s="250"/>
      <c r="F192" s="250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</row>
    <row r="193" ht="12.75" customHeight="1">
      <c r="A193" s="163"/>
      <c r="B193" s="163"/>
      <c r="C193" s="163"/>
      <c r="D193" s="163"/>
      <c r="E193" s="250"/>
      <c r="F193" s="250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</row>
    <row r="194" ht="12.75" customHeight="1">
      <c r="A194" s="163"/>
      <c r="B194" s="163"/>
      <c r="C194" s="163"/>
      <c r="D194" s="163"/>
      <c r="E194" s="250"/>
      <c r="F194" s="250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ht="12.75" customHeight="1">
      <c r="A195" s="163"/>
      <c r="B195" s="163"/>
      <c r="C195" s="163"/>
      <c r="D195" s="163"/>
      <c r="E195" s="250"/>
      <c r="F195" s="250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ht="12.75" customHeight="1">
      <c r="A196" s="163"/>
      <c r="B196" s="163"/>
      <c r="C196" s="163"/>
      <c r="D196" s="163"/>
      <c r="E196" s="250"/>
      <c r="F196" s="250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ht="12.75" customHeight="1">
      <c r="A197" s="163"/>
      <c r="B197" s="163"/>
      <c r="C197" s="163"/>
      <c r="D197" s="163"/>
      <c r="E197" s="250"/>
      <c r="F197" s="250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ht="12.75" customHeight="1">
      <c r="A198" s="163"/>
      <c r="B198" s="163"/>
      <c r="C198" s="163"/>
      <c r="D198" s="163"/>
      <c r="E198" s="250"/>
      <c r="F198" s="250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ht="12.75" customHeight="1">
      <c r="A199" s="163"/>
      <c r="B199" s="163"/>
      <c r="C199" s="163"/>
      <c r="D199" s="163"/>
      <c r="E199" s="250"/>
      <c r="F199" s="250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ht="12.75" customHeight="1">
      <c r="A200" s="163"/>
      <c r="B200" s="163"/>
      <c r="C200" s="163"/>
      <c r="D200" s="163"/>
      <c r="E200" s="250"/>
      <c r="F200" s="250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ht="12.75" customHeight="1">
      <c r="A201" s="163"/>
      <c r="B201" s="163"/>
      <c r="C201" s="163"/>
      <c r="D201" s="163"/>
      <c r="E201" s="250"/>
      <c r="F201" s="250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ht="12.75" customHeight="1">
      <c r="A202" s="163"/>
      <c r="B202" s="163"/>
      <c r="C202" s="163"/>
      <c r="D202" s="163"/>
      <c r="E202" s="250"/>
      <c r="F202" s="250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ht="12.75" customHeight="1">
      <c r="A203" s="163"/>
      <c r="B203" s="163"/>
      <c r="C203" s="163"/>
      <c r="D203" s="163"/>
      <c r="E203" s="250"/>
      <c r="F203" s="250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ht="12.75" customHeight="1">
      <c r="A204" s="163"/>
      <c r="B204" s="163"/>
      <c r="C204" s="163"/>
      <c r="D204" s="163"/>
      <c r="E204" s="250"/>
      <c r="F204" s="250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ht="12.75" customHeight="1">
      <c r="A205" s="163"/>
      <c r="B205" s="163"/>
      <c r="C205" s="163"/>
      <c r="D205" s="163"/>
      <c r="E205" s="250"/>
      <c r="F205" s="250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ht="12.75" customHeight="1">
      <c r="A206" s="163"/>
      <c r="B206" s="163"/>
      <c r="C206" s="163"/>
      <c r="D206" s="163"/>
      <c r="E206" s="250"/>
      <c r="F206" s="250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ht="12.75" customHeight="1">
      <c r="A207" s="163"/>
      <c r="B207" s="163"/>
      <c r="C207" s="163"/>
      <c r="D207" s="163"/>
      <c r="E207" s="250"/>
      <c r="F207" s="250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ht="12.75" customHeight="1">
      <c r="A208" s="163"/>
      <c r="B208" s="163"/>
      <c r="C208" s="163"/>
      <c r="D208" s="163"/>
      <c r="E208" s="250"/>
      <c r="F208" s="250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ht="12.75" customHeight="1">
      <c r="A209" s="163"/>
      <c r="B209" s="163"/>
      <c r="C209" s="163"/>
      <c r="D209" s="163"/>
      <c r="E209" s="250"/>
      <c r="F209" s="250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ht="12.75" customHeight="1">
      <c r="A210" s="163"/>
      <c r="B210" s="163"/>
      <c r="C210" s="163"/>
      <c r="D210" s="163"/>
      <c r="E210" s="250"/>
      <c r="F210" s="250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</row>
    <row r="211" ht="12.75" customHeight="1">
      <c r="A211" s="163"/>
      <c r="B211" s="163"/>
      <c r="C211" s="163"/>
      <c r="D211" s="163"/>
      <c r="E211" s="250"/>
      <c r="F211" s="250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</row>
    <row r="212" ht="12.75" customHeight="1">
      <c r="A212" s="163"/>
      <c r="B212" s="163"/>
      <c r="C212" s="163"/>
      <c r="D212" s="163"/>
      <c r="E212" s="250"/>
      <c r="F212" s="250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</row>
    <row r="213" ht="12.75" customHeight="1">
      <c r="A213" s="163"/>
      <c r="B213" s="163"/>
      <c r="C213" s="163"/>
      <c r="D213" s="163"/>
      <c r="E213" s="250"/>
      <c r="F213" s="250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</row>
    <row r="214" ht="12.75" customHeight="1">
      <c r="A214" s="163"/>
      <c r="B214" s="163"/>
      <c r="C214" s="163"/>
      <c r="D214" s="163"/>
      <c r="E214" s="250"/>
      <c r="F214" s="250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</row>
    <row r="215" ht="12.75" customHeight="1">
      <c r="A215" s="163"/>
      <c r="B215" s="163"/>
      <c r="C215" s="163"/>
      <c r="D215" s="163"/>
      <c r="E215" s="250"/>
      <c r="F215" s="250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</row>
    <row r="216" ht="12.75" customHeight="1">
      <c r="A216" s="163"/>
      <c r="B216" s="163"/>
      <c r="C216" s="163"/>
      <c r="D216" s="163"/>
      <c r="E216" s="250"/>
      <c r="F216" s="250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</row>
    <row r="217" ht="12.75" customHeight="1">
      <c r="A217" s="163"/>
      <c r="B217" s="163"/>
      <c r="C217" s="163"/>
      <c r="D217" s="163"/>
      <c r="E217" s="250"/>
      <c r="F217" s="250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</row>
    <row r="218" ht="12.75" customHeight="1">
      <c r="A218" s="163"/>
      <c r="B218" s="163"/>
      <c r="C218" s="163"/>
      <c r="D218" s="163"/>
      <c r="E218" s="250"/>
      <c r="F218" s="250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</row>
    <row r="219" ht="12.75" customHeight="1">
      <c r="A219" s="163"/>
      <c r="B219" s="163"/>
      <c r="C219" s="163"/>
      <c r="D219" s="163"/>
      <c r="E219" s="250"/>
      <c r="F219" s="250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</row>
    <row r="220" ht="12.75" customHeight="1">
      <c r="A220" s="163"/>
      <c r="B220" s="163"/>
      <c r="C220" s="163"/>
      <c r="D220" s="163"/>
      <c r="E220" s="250"/>
      <c r="F220" s="250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</row>
    <row r="221" ht="12.75" customHeight="1">
      <c r="A221" s="163"/>
      <c r="B221" s="163"/>
      <c r="C221" s="163"/>
      <c r="D221" s="163"/>
      <c r="E221" s="250"/>
      <c r="F221" s="250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</row>
    <row r="222" ht="12.75" customHeight="1">
      <c r="A222" s="163"/>
      <c r="B222" s="163"/>
      <c r="C222" s="163"/>
      <c r="D222" s="163"/>
      <c r="E222" s="250"/>
      <c r="F222" s="250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</row>
    <row r="223" ht="12.75" customHeight="1">
      <c r="A223" s="163"/>
      <c r="B223" s="163"/>
      <c r="C223" s="163"/>
      <c r="D223" s="163"/>
      <c r="E223" s="250"/>
      <c r="F223" s="250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</row>
    <row r="224" ht="12.75" customHeight="1">
      <c r="A224" s="163"/>
      <c r="B224" s="163"/>
      <c r="C224" s="163"/>
      <c r="D224" s="163"/>
      <c r="E224" s="250"/>
      <c r="F224" s="250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</row>
    <row r="225" ht="12.75" customHeight="1">
      <c r="A225" s="163"/>
      <c r="B225" s="163"/>
      <c r="C225" s="163"/>
      <c r="D225" s="163"/>
      <c r="E225" s="250"/>
      <c r="F225" s="250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</row>
    <row r="226" ht="12.75" customHeight="1">
      <c r="A226" s="163"/>
      <c r="B226" s="163"/>
      <c r="C226" s="163"/>
      <c r="D226" s="163"/>
      <c r="E226" s="250"/>
      <c r="F226" s="250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</row>
    <row r="227" ht="12.75" customHeight="1">
      <c r="A227" s="163"/>
      <c r="B227" s="163"/>
      <c r="C227" s="163"/>
      <c r="D227" s="163"/>
      <c r="E227" s="250"/>
      <c r="F227" s="250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</row>
    <row r="228" ht="12.75" customHeight="1">
      <c r="A228" s="163"/>
      <c r="B228" s="163"/>
      <c r="C228" s="163"/>
      <c r="D228" s="163"/>
      <c r="E228" s="250"/>
      <c r="F228" s="250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29" ht="12.75" customHeight="1">
      <c r="A229" s="163"/>
      <c r="B229" s="163"/>
      <c r="C229" s="163"/>
      <c r="D229" s="163"/>
      <c r="E229" s="250"/>
      <c r="F229" s="250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</row>
    <row r="230" ht="12.75" customHeight="1">
      <c r="A230" s="163"/>
      <c r="B230" s="163"/>
      <c r="C230" s="163"/>
      <c r="D230" s="163"/>
      <c r="E230" s="250"/>
      <c r="F230" s="250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ht="12.75" customHeight="1">
      <c r="A231" s="163"/>
      <c r="B231" s="163"/>
      <c r="C231" s="163"/>
      <c r="D231" s="163"/>
      <c r="E231" s="250"/>
      <c r="F231" s="250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</row>
    <row r="232" ht="12.75" customHeight="1">
      <c r="A232" s="163"/>
      <c r="B232" s="163"/>
      <c r="C232" s="163"/>
      <c r="D232" s="163"/>
      <c r="E232" s="250"/>
      <c r="F232" s="250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</row>
    <row r="233" ht="12.75" customHeight="1">
      <c r="A233" s="163"/>
      <c r="B233" s="163"/>
      <c r="C233" s="163"/>
      <c r="D233" s="163"/>
      <c r="E233" s="250"/>
      <c r="F233" s="250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</row>
    <row r="234" ht="12.75" customHeight="1">
      <c r="A234" s="163"/>
      <c r="B234" s="163"/>
      <c r="C234" s="163"/>
      <c r="D234" s="163"/>
      <c r="E234" s="250"/>
      <c r="F234" s="250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</row>
    <row r="235" ht="12.75" customHeight="1">
      <c r="A235" s="163"/>
      <c r="B235" s="163"/>
      <c r="C235" s="163"/>
      <c r="D235" s="163"/>
      <c r="E235" s="250"/>
      <c r="F235" s="250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</row>
    <row r="236" ht="12.75" customHeight="1">
      <c r="A236" s="163"/>
      <c r="B236" s="163"/>
      <c r="C236" s="163"/>
      <c r="D236" s="163"/>
      <c r="E236" s="250"/>
      <c r="F236" s="250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</row>
    <row r="237" ht="12.75" customHeight="1">
      <c r="A237" s="163"/>
      <c r="B237" s="163"/>
      <c r="C237" s="163"/>
      <c r="D237" s="163"/>
      <c r="E237" s="250"/>
      <c r="F237" s="250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</row>
    <row r="238" ht="12.75" customHeight="1">
      <c r="A238" s="163"/>
      <c r="B238" s="163"/>
      <c r="C238" s="163"/>
      <c r="D238" s="163"/>
      <c r="E238" s="250"/>
      <c r="F238" s="250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</row>
    <row r="239" ht="12.75" customHeight="1">
      <c r="A239" s="163"/>
      <c r="B239" s="163"/>
      <c r="C239" s="163"/>
      <c r="D239" s="163"/>
      <c r="E239" s="250"/>
      <c r="F239" s="250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</row>
    <row r="240" ht="12.75" customHeight="1">
      <c r="A240" s="163"/>
      <c r="B240" s="163"/>
      <c r="C240" s="163"/>
      <c r="D240" s="163"/>
      <c r="E240" s="250"/>
      <c r="F240" s="250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</row>
    <row r="241" ht="12.75" customHeight="1">
      <c r="A241" s="163"/>
      <c r="B241" s="163"/>
      <c r="C241" s="163"/>
      <c r="D241" s="163"/>
      <c r="E241" s="250"/>
      <c r="F241" s="250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</row>
    <row r="242" ht="12.75" customHeight="1">
      <c r="A242" s="163"/>
      <c r="B242" s="163"/>
      <c r="C242" s="163"/>
      <c r="D242" s="163"/>
      <c r="E242" s="250"/>
      <c r="F242" s="250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</row>
    <row r="243" ht="12.75" customHeight="1">
      <c r="A243" s="163"/>
      <c r="B243" s="163"/>
      <c r="C243" s="163"/>
      <c r="D243" s="163"/>
      <c r="E243" s="250"/>
      <c r="F243" s="250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</row>
    <row r="244" ht="12.75" customHeight="1">
      <c r="A244" s="163"/>
      <c r="B244" s="163"/>
      <c r="C244" s="163"/>
      <c r="D244" s="163"/>
      <c r="E244" s="250"/>
      <c r="F244" s="250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</row>
    <row r="245" ht="12.75" customHeight="1">
      <c r="A245" s="163"/>
      <c r="B245" s="163"/>
      <c r="C245" s="163"/>
      <c r="D245" s="163"/>
      <c r="E245" s="250"/>
      <c r="F245" s="250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</row>
    <row r="246" ht="12.75" customHeight="1">
      <c r="A246" s="163"/>
      <c r="B246" s="163"/>
      <c r="C246" s="163"/>
      <c r="D246" s="163"/>
      <c r="E246" s="250"/>
      <c r="F246" s="250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</row>
    <row r="247" ht="12.75" customHeight="1">
      <c r="A247" s="163"/>
      <c r="B247" s="163"/>
      <c r="C247" s="163"/>
      <c r="D247" s="163"/>
      <c r="E247" s="250"/>
      <c r="F247" s="250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</row>
    <row r="248" ht="12.75" customHeight="1">
      <c r="A248" s="163"/>
      <c r="B248" s="163"/>
      <c r="C248" s="163"/>
      <c r="D248" s="163"/>
      <c r="E248" s="250"/>
      <c r="F248" s="250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</row>
    <row r="249" ht="12.75" customHeight="1">
      <c r="A249" s="163"/>
      <c r="B249" s="163"/>
      <c r="C249" s="163"/>
      <c r="D249" s="163"/>
      <c r="E249" s="250"/>
      <c r="F249" s="250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</row>
    <row r="250" ht="12.75" customHeight="1">
      <c r="A250" s="163"/>
      <c r="B250" s="163"/>
      <c r="C250" s="163"/>
      <c r="D250" s="163"/>
      <c r="E250" s="250"/>
      <c r="F250" s="250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</row>
    <row r="251" ht="12.75" customHeight="1">
      <c r="A251" s="163"/>
      <c r="B251" s="163"/>
      <c r="C251" s="163"/>
      <c r="D251" s="163"/>
      <c r="E251" s="250"/>
      <c r="F251" s="250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</row>
    <row r="252" ht="12.75" customHeight="1">
      <c r="A252" s="163"/>
      <c r="B252" s="163"/>
      <c r="C252" s="163"/>
      <c r="D252" s="163"/>
      <c r="E252" s="250"/>
      <c r="F252" s="250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</row>
    <row r="253" ht="12.75" customHeight="1">
      <c r="A253" s="163"/>
      <c r="B253" s="163"/>
      <c r="C253" s="163"/>
      <c r="D253" s="163"/>
      <c r="E253" s="250"/>
      <c r="F253" s="250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</row>
    <row r="254" ht="12.75" customHeight="1">
      <c r="A254" s="163"/>
      <c r="B254" s="163"/>
      <c r="C254" s="163"/>
      <c r="D254" s="163"/>
      <c r="E254" s="250"/>
      <c r="F254" s="250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</row>
    <row r="255" ht="12.75" customHeight="1">
      <c r="A255" s="163"/>
      <c r="B255" s="163"/>
      <c r="C255" s="163"/>
      <c r="D255" s="163"/>
      <c r="E255" s="250"/>
      <c r="F255" s="250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</row>
    <row r="256" ht="12.75" customHeight="1">
      <c r="A256" s="163"/>
      <c r="B256" s="163"/>
      <c r="C256" s="163"/>
      <c r="D256" s="163"/>
      <c r="E256" s="250"/>
      <c r="F256" s="250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</row>
    <row r="257" ht="12.75" customHeight="1">
      <c r="A257" s="163"/>
      <c r="B257" s="163"/>
      <c r="C257" s="163"/>
      <c r="D257" s="163"/>
      <c r="E257" s="250"/>
      <c r="F257" s="250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</row>
    <row r="258" ht="12.75" customHeight="1">
      <c r="A258" s="163"/>
      <c r="B258" s="163"/>
      <c r="C258" s="163"/>
      <c r="D258" s="163"/>
      <c r="E258" s="250"/>
      <c r="F258" s="250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</row>
    <row r="259" ht="12.75" customHeight="1">
      <c r="A259" s="163"/>
      <c r="B259" s="163"/>
      <c r="C259" s="163"/>
      <c r="D259" s="163"/>
      <c r="E259" s="250"/>
      <c r="F259" s="250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</row>
    <row r="260" ht="12.75" customHeight="1">
      <c r="A260" s="163"/>
      <c r="B260" s="163"/>
      <c r="C260" s="163"/>
      <c r="D260" s="163"/>
      <c r="E260" s="250"/>
      <c r="F260" s="250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</row>
    <row r="261" ht="12.75" customHeight="1">
      <c r="A261" s="163"/>
      <c r="B261" s="163"/>
      <c r="C261" s="163"/>
      <c r="D261" s="163"/>
      <c r="E261" s="250"/>
      <c r="F261" s="250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</row>
    <row r="262" ht="12.75" customHeight="1">
      <c r="A262" s="163"/>
      <c r="B262" s="163"/>
      <c r="C262" s="163"/>
      <c r="D262" s="163"/>
      <c r="E262" s="250"/>
      <c r="F262" s="250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</row>
    <row r="263" ht="12.75" customHeight="1">
      <c r="A263" s="163"/>
      <c r="B263" s="163"/>
      <c r="C263" s="163"/>
      <c r="D263" s="163"/>
      <c r="E263" s="250"/>
      <c r="F263" s="250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</row>
    <row r="264" ht="12.75" customHeight="1">
      <c r="A264" s="163"/>
      <c r="B264" s="163"/>
      <c r="C264" s="163"/>
      <c r="D264" s="163"/>
      <c r="E264" s="250"/>
      <c r="F264" s="250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</row>
    <row r="265" ht="12.75" customHeight="1">
      <c r="A265" s="163"/>
      <c r="B265" s="163"/>
      <c r="C265" s="163"/>
      <c r="D265" s="163"/>
      <c r="E265" s="250"/>
      <c r="F265" s="250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ht="12.75" customHeight="1">
      <c r="A266" s="163"/>
      <c r="B266" s="163"/>
      <c r="C266" s="163"/>
      <c r="D266" s="163"/>
      <c r="E266" s="250"/>
      <c r="F266" s="250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</row>
    <row r="267" ht="12.75" customHeight="1">
      <c r="A267" s="163"/>
      <c r="B267" s="163"/>
      <c r="C267" s="163"/>
      <c r="D267" s="163"/>
      <c r="E267" s="250"/>
      <c r="F267" s="250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</row>
    <row r="268" ht="12.75" customHeight="1">
      <c r="A268" s="163"/>
      <c r="B268" s="163"/>
      <c r="C268" s="163"/>
      <c r="D268" s="163"/>
      <c r="E268" s="250"/>
      <c r="F268" s="250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</row>
    <row r="269" ht="12.75" customHeight="1">
      <c r="A269" s="163"/>
      <c r="B269" s="163"/>
      <c r="C269" s="163"/>
      <c r="D269" s="163"/>
      <c r="E269" s="250"/>
      <c r="F269" s="250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</row>
    <row r="270" ht="12.75" customHeight="1">
      <c r="A270" s="163"/>
      <c r="B270" s="163"/>
      <c r="C270" s="163"/>
      <c r="D270" s="163"/>
      <c r="E270" s="250"/>
      <c r="F270" s="250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</row>
    <row r="271" ht="12.75" customHeight="1">
      <c r="A271" s="163"/>
      <c r="B271" s="163"/>
      <c r="C271" s="163"/>
      <c r="D271" s="163"/>
      <c r="E271" s="250"/>
      <c r="F271" s="250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</row>
    <row r="272" ht="12.75" customHeight="1">
      <c r="A272" s="163"/>
      <c r="B272" s="163"/>
      <c r="C272" s="163"/>
      <c r="D272" s="163"/>
      <c r="E272" s="250"/>
      <c r="F272" s="250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</row>
    <row r="273" ht="12.75" customHeight="1">
      <c r="A273" s="163"/>
      <c r="B273" s="163"/>
      <c r="C273" s="163"/>
      <c r="D273" s="163"/>
      <c r="E273" s="250"/>
      <c r="F273" s="250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</row>
    <row r="274" ht="12.75" customHeight="1">
      <c r="A274" s="163"/>
      <c r="B274" s="163"/>
      <c r="C274" s="163"/>
      <c r="D274" s="163"/>
      <c r="E274" s="250"/>
      <c r="F274" s="250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</row>
    <row r="275" ht="12.75" customHeight="1">
      <c r="A275" s="163"/>
      <c r="B275" s="163"/>
      <c r="C275" s="163"/>
      <c r="D275" s="163"/>
      <c r="E275" s="250"/>
      <c r="F275" s="250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</row>
    <row r="276" ht="12.75" customHeight="1">
      <c r="A276" s="163"/>
      <c r="B276" s="163"/>
      <c r="C276" s="163"/>
      <c r="D276" s="163"/>
      <c r="E276" s="250"/>
      <c r="F276" s="250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</row>
    <row r="277" ht="12.75" customHeight="1">
      <c r="A277" s="163"/>
      <c r="B277" s="163"/>
      <c r="C277" s="163"/>
      <c r="D277" s="163"/>
      <c r="E277" s="250"/>
      <c r="F277" s="250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</row>
    <row r="278" ht="12.75" customHeight="1">
      <c r="A278" s="163"/>
      <c r="B278" s="163"/>
      <c r="C278" s="163"/>
      <c r="D278" s="163"/>
      <c r="E278" s="250"/>
      <c r="F278" s="250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</row>
    <row r="279" ht="12.75" customHeight="1">
      <c r="A279" s="163"/>
      <c r="B279" s="163"/>
      <c r="C279" s="163"/>
      <c r="D279" s="163"/>
      <c r="E279" s="250"/>
      <c r="F279" s="250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</row>
    <row r="280" ht="12.75" customHeight="1">
      <c r="A280" s="163"/>
      <c r="B280" s="163"/>
      <c r="C280" s="163"/>
      <c r="D280" s="163"/>
      <c r="E280" s="250"/>
      <c r="F280" s="250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</row>
    <row r="281" ht="12.75" customHeight="1">
      <c r="A281" s="163"/>
      <c r="B281" s="163"/>
      <c r="C281" s="163"/>
      <c r="D281" s="163"/>
      <c r="E281" s="250"/>
      <c r="F281" s="250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</row>
    <row r="282" ht="12.75" customHeight="1">
      <c r="A282" s="163"/>
      <c r="B282" s="163"/>
      <c r="C282" s="163"/>
      <c r="D282" s="163"/>
      <c r="E282" s="250"/>
      <c r="F282" s="250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</row>
    <row r="283" ht="12.75" customHeight="1">
      <c r="A283" s="163"/>
      <c r="B283" s="163"/>
      <c r="C283" s="163"/>
      <c r="D283" s="163"/>
      <c r="E283" s="250"/>
      <c r="F283" s="250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</row>
    <row r="284" ht="12.75" customHeight="1">
      <c r="A284" s="163"/>
      <c r="B284" s="163"/>
      <c r="C284" s="163"/>
      <c r="D284" s="163"/>
      <c r="E284" s="250"/>
      <c r="F284" s="250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</row>
    <row r="285" ht="12.75" customHeight="1">
      <c r="A285" s="163"/>
      <c r="B285" s="163"/>
      <c r="C285" s="163"/>
      <c r="D285" s="163"/>
      <c r="E285" s="250"/>
      <c r="F285" s="250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</row>
    <row r="286" ht="12.75" customHeight="1">
      <c r="A286" s="163"/>
      <c r="B286" s="163"/>
      <c r="C286" s="163"/>
      <c r="D286" s="163"/>
      <c r="E286" s="250"/>
      <c r="F286" s="250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</row>
    <row r="287" ht="12.75" customHeight="1">
      <c r="A287" s="163"/>
      <c r="B287" s="163"/>
      <c r="C287" s="163"/>
      <c r="D287" s="163"/>
      <c r="E287" s="250"/>
      <c r="F287" s="250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</row>
    <row r="288" ht="12.75" customHeight="1">
      <c r="A288" s="163"/>
      <c r="B288" s="163"/>
      <c r="C288" s="163"/>
      <c r="D288" s="163"/>
      <c r="E288" s="250"/>
      <c r="F288" s="250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</row>
    <row r="289" ht="12.75" customHeight="1">
      <c r="A289" s="163"/>
      <c r="B289" s="163"/>
      <c r="C289" s="163"/>
      <c r="D289" s="163"/>
      <c r="E289" s="250"/>
      <c r="F289" s="250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</row>
    <row r="290" ht="12.75" customHeight="1">
      <c r="A290" s="163"/>
      <c r="B290" s="163"/>
      <c r="C290" s="163"/>
      <c r="D290" s="163"/>
      <c r="E290" s="250"/>
      <c r="F290" s="250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</row>
    <row r="291" ht="12.75" customHeight="1">
      <c r="A291" s="163"/>
      <c r="B291" s="163"/>
      <c r="C291" s="163"/>
      <c r="D291" s="163"/>
      <c r="E291" s="250"/>
      <c r="F291" s="250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</row>
    <row r="292" ht="12.75" customHeight="1">
      <c r="A292" s="163"/>
      <c r="B292" s="163"/>
      <c r="C292" s="163"/>
      <c r="D292" s="163"/>
      <c r="E292" s="250"/>
      <c r="F292" s="250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</row>
    <row r="293" ht="12.75" customHeight="1">
      <c r="A293" s="163"/>
      <c r="B293" s="163"/>
      <c r="C293" s="163"/>
      <c r="D293" s="163"/>
      <c r="E293" s="250"/>
      <c r="F293" s="250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</row>
    <row r="294" ht="12.75" customHeight="1">
      <c r="A294" s="163"/>
      <c r="B294" s="163"/>
      <c r="C294" s="163"/>
      <c r="D294" s="163"/>
      <c r="E294" s="250"/>
      <c r="F294" s="250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</row>
    <row r="295" ht="12.75" customHeight="1">
      <c r="A295" s="163"/>
      <c r="B295" s="163"/>
      <c r="C295" s="163"/>
      <c r="D295" s="163"/>
      <c r="E295" s="250"/>
      <c r="F295" s="250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</row>
    <row r="296" ht="12.75" customHeight="1">
      <c r="A296" s="163"/>
      <c r="B296" s="163"/>
      <c r="C296" s="163"/>
      <c r="D296" s="163"/>
      <c r="E296" s="250"/>
      <c r="F296" s="250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</row>
    <row r="297" ht="12.75" customHeight="1">
      <c r="A297" s="163"/>
      <c r="B297" s="163"/>
      <c r="C297" s="163"/>
      <c r="D297" s="163"/>
      <c r="E297" s="250"/>
      <c r="F297" s="250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</row>
    <row r="298" ht="12.75" customHeight="1">
      <c r="A298" s="163"/>
      <c r="B298" s="163"/>
      <c r="C298" s="163"/>
      <c r="D298" s="163"/>
      <c r="E298" s="250"/>
      <c r="F298" s="250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</row>
    <row r="299" ht="12.75" customHeight="1">
      <c r="A299" s="163"/>
      <c r="B299" s="163"/>
      <c r="C299" s="163"/>
      <c r="D299" s="163"/>
      <c r="E299" s="250"/>
      <c r="F299" s="250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</row>
    <row r="300" ht="12.75" customHeight="1">
      <c r="A300" s="163"/>
      <c r="B300" s="163"/>
      <c r="C300" s="163"/>
      <c r="D300" s="163"/>
      <c r="E300" s="250"/>
      <c r="F300" s="250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1" ht="12.75" customHeight="1">
      <c r="A301" s="163"/>
      <c r="B301" s="163"/>
      <c r="C301" s="163"/>
      <c r="D301" s="163"/>
      <c r="E301" s="250"/>
      <c r="F301" s="250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</row>
    <row r="302" ht="12.75" customHeight="1">
      <c r="A302" s="163"/>
      <c r="B302" s="163"/>
      <c r="C302" s="163"/>
      <c r="D302" s="163"/>
      <c r="E302" s="250"/>
      <c r="F302" s="250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</row>
    <row r="303" ht="12.75" customHeight="1">
      <c r="A303" s="163"/>
      <c r="B303" s="163"/>
      <c r="C303" s="163"/>
      <c r="D303" s="163"/>
      <c r="E303" s="250"/>
      <c r="F303" s="250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</row>
    <row r="304" ht="12.75" customHeight="1">
      <c r="A304" s="163"/>
      <c r="B304" s="163"/>
      <c r="C304" s="163"/>
      <c r="D304" s="163"/>
      <c r="E304" s="250"/>
      <c r="F304" s="250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</row>
    <row r="305" ht="12.75" customHeight="1">
      <c r="A305" s="163"/>
      <c r="B305" s="163"/>
      <c r="C305" s="163"/>
      <c r="D305" s="163"/>
      <c r="E305" s="250"/>
      <c r="F305" s="250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</row>
    <row r="306" ht="12.75" customHeight="1">
      <c r="A306" s="163"/>
      <c r="B306" s="163"/>
      <c r="C306" s="163"/>
      <c r="D306" s="163"/>
      <c r="E306" s="250"/>
      <c r="F306" s="250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</row>
    <row r="307" ht="12.75" customHeight="1">
      <c r="A307" s="163"/>
      <c r="B307" s="163"/>
      <c r="C307" s="163"/>
      <c r="D307" s="163"/>
      <c r="E307" s="250"/>
      <c r="F307" s="250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</row>
    <row r="308" ht="12.75" customHeight="1">
      <c r="A308" s="163"/>
      <c r="B308" s="163"/>
      <c r="C308" s="163"/>
      <c r="D308" s="163"/>
      <c r="E308" s="250"/>
      <c r="F308" s="250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</row>
    <row r="309" ht="12.75" customHeight="1">
      <c r="A309" s="163"/>
      <c r="B309" s="163"/>
      <c r="C309" s="163"/>
      <c r="D309" s="163"/>
      <c r="E309" s="250"/>
      <c r="F309" s="250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</row>
    <row r="310" ht="12.75" customHeight="1">
      <c r="A310" s="163"/>
      <c r="B310" s="163"/>
      <c r="C310" s="163"/>
      <c r="D310" s="163"/>
      <c r="E310" s="250"/>
      <c r="F310" s="250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</row>
    <row r="311" ht="12.75" customHeight="1">
      <c r="A311" s="163"/>
      <c r="B311" s="163"/>
      <c r="C311" s="163"/>
      <c r="D311" s="163"/>
      <c r="E311" s="250"/>
      <c r="F311" s="250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</row>
    <row r="312" ht="12.75" customHeight="1">
      <c r="A312" s="163"/>
      <c r="B312" s="163"/>
      <c r="C312" s="163"/>
      <c r="D312" s="163"/>
      <c r="E312" s="250"/>
      <c r="F312" s="250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</row>
    <row r="313" ht="12.75" customHeight="1">
      <c r="A313" s="163"/>
      <c r="B313" s="163"/>
      <c r="C313" s="163"/>
      <c r="D313" s="163"/>
      <c r="E313" s="250"/>
      <c r="F313" s="250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</row>
    <row r="314" ht="12.75" customHeight="1">
      <c r="A314" s="163"/>
      <c r="B314" s="163"/>
      <c r="C314" s="163"/>
      <c r="D314" s="163"/>
      <c r="E314" s="250"/>
      <c r="F314" s="250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</row>
    <row r="315" ht="12.75" customHeight="1">
      <c r="A315" s="163"/>
      <c r="B315" s="163"/>
      <c r="C315" s="163"/>
      <c r="D315" s="163"/>
      <c r="E315" s="250"/>
      <c r="F315" s="250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</row>
    <row r="316" ht="12.75" customHeight="1">
      <c r="A316" s="163"/>
      <c r="B316" s="163"/>
      <c r="C316" s="163"/>
      <c r="D316" s="163"/>
      <c r="E316" s="250"/>
      <c r="F316" s="250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</row>
    <row r="317" ht="12.75" customHeight="1">
      <c r="A317" s="163"/>
      <c r="B317" s="163"/>
      <c r="C317" s="163"/>
      <c r="D317" s="163"/>
      <c r="E317" s="250"/>
      <c r="F317" s="250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</row>
    <row r="318" ht="12.75" customHeight="1">
      <c r="A318" s="163"/>
      <c r="B318" s="163"/>
      <c r="C318" s="163"/>
      <c r="D318" s="163"/>
      <c r="E318" s="250"/>
      <c r="F318" s="250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</row>
    <row r="319" ht="12.75" customHeight="1">
      <c r="A319" s="163"/>
      <c r="B319" s="163"/>
      <c r="C319" s="163"/>
      <c r="D319" s="163"/>
      <c r="E319" s="250"/>
      <c r="F319" s="250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</row>
    <row r="320" ht="12.75" customHeight="1">
      <c r="A320" s="163"/>
      <c r="B320" s="163"/>
      <c r="C320" s="163"/>
      <c r="D320" s="163"/>
      <c r="E320" s="250"/>
      <c r="F320" s="250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</row>
    <row r="321" ht="12.75" customHeight="1">
      <c r="A321" s="163"/>
      <c r="B321" s="163"/>
      <c r="C321" s="163"/>
      <c r="D321" s="163"/>
      <c r="E321" s="250"/>
      <c r="F321" s="250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</row>
    <row r="322" ht="12.75" customHeight="1">
      <c r="A322" s="163"/>
      <c r="B322" s="163"/>
      <c r="C322" s="163"/>
      <c r="D322" s="163"/>
      <c r="E322" s="250"/>
      <c r="F322" s="250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</row>
    <row r="323" ht="12.75" customHeight="1">
      <c r="A323" s="163"/>
      <c r="B323" s="163"/>
      <c r="C323" s="163"/>
      <c r="D323" s="163"/>
      <c r="E323" s="250"/>
      <c r="F323" s="250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</row>
    <row r="324" ht="12.75" customHeight="1">
      <c r="A324" s="163"/>
      <c r="B324" s="163"/>
      <c r="C324" s="163"/>
      <c r="D324" s="163"/>
      <c r="E324" s="250"/>
      <c r="F324" s="250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</row>
    <row r="325" ht="12.75" customHeight="1">
      <c r="A325" s="163"/>
      <c r="B325" s="163"/>
      <c r="C325" s="163"/>
      <c r="D325" s="163"/>
      <c r="E325" s="250"/>
      <c r="F325" s="250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</row>
    <row r="326" ht="12.75" customHeight="1">
      <c r="A326" s="163"/>
      <c r="B326" s="163"/>
      <c r="C326" s="163"/>
      <c r="D326" s="163"/>
      <c r="E326" s="250"/>
      <c r="F326" s="250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</row>
    <row r="327" ht="12.75" customHeight="1">
      <c r="A327" s="163"/>
      <c r="B327" s="163"/>
      <c r="C327" s="163"/>
      <c r="D327" s="163"/>
      <c r="E327" s="250"/>
      <c r="F327" s="250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</row>
    <row r="328" ht="12.75" customHeight="1">
      <c r="A328" s="163"/>
      <c r="B328" s="163"/>
      <c r="C328" s="163"/>
      <c r="D328" s="163"/>
      <c r="E328" s="250"/>
      <c r="F328" s="250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</row>
    <row r="329" ht="12.75" customHeight="1">
      <c r="A329" s="163"/>
      <c r="B329" s="163"/>
      <c r="C329" s="163"/>
      <c r="D329" s="163"/>
      <c r="E329" s="250"/>
      <c r="F329" s="250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</row>
    <row r="330" ht="12.75" customHeight="1">
      <c r="A330" s="163"/>
      <c r="B330" s="163"/>
      <c r="C330" s="163"/>
      <c r="D330" s="163"/>
      <c r="E330" s="250"/>
      <c r="F330" s="250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</row>
    <row r="331" ht="12.75" customHeight="1">
      <c r="A331" s="163"/>
      <c r="B331" s="163"/>
      <c r="C331" s="163"/>
      <c r="D331" s="163"/>
      <c r="E331" s="250"/>
      <c r="F331" s="250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</row>
    <row r="332" ht="12.75" customHeight="1">
      <c r="A332" s="163"/>
      <c r="B332" s="163"/>
      <c r="C332" s="163"/>
      <c r="D332" s="163"/>
      <c r="E332" s="250"/>
      <c r="F332" s="250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</row>
    <row r="333" ht="12.75" customHeight="1">
      <c r="A333" s="163"/>
      <c r="B333" s="163"/>
      <c r="C333" s="163"/>
      <c r="D333" s="163"/>
      <c r="E333" s="250"/>
      <c r="F333" s="250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</row>
    <row r="334" ht="12.75" customHeight="1">
      <c r="A334" s="163"/>
      <c r="B334" s="163"/>
      <c r="C334" s="163"/>
      <c r="D334" s="163"/>
      <c r="E334" s="250"/>
      <c r="F334" s="250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</row>
    <row r="335" ht="12.75" customHeight="1">
      <c r="A335" s="163"/>
      <c r="B335" s="163"/>
      <c r="C335" s="163"/>
      <c r="D335" s="163"/>
      <c r="E335" s="250"/>
      <c r="F335" s="250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</row>
    <row r="336" ht="12.75" customHeight="1">
      <c r="A336" s="163"/>
      <c r="B336" s="163"/>
      <c r="C336" s="163"/>
      <c r="D336" s="163"/>
      <c r="E336" s="250"/>
      <c r="F336" s="250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</row>
    <row r="337" ht="12.75" customHeight="1">
      <c r="A337" s="163"/>
      <c r="B337" s="163"/>
      <c r="C337" s="163"/>
      <c r="D337" s="163"/>
      <c r="E337" s="250"/>
      <c r="F337" s="250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</row>
    <row r="338" ht="12.75" customHeight="1">
      <c r="A338" s="163"/>
      <c r="B338" s="163"/>
      <c r="C338" s="163"/>
      <c r="D338" s="163"/>
      <c r="E338" s="250"/>
      <c r="F338" s="250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</row>
    <row r="339" ht="12.75" customHeight="1">
      <c r="A339" s="163"/>
      <c r="B339" s="163"/>
      <c r="C339" s="163"/>
      <c r="D339" s="163"/>
      <c r="E339" s="250"/>
      <c r="F339" s="250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</row>
    <row r="340" ht="12.75" customHeight="1">
      <c r="A340" s="163"/>
      <c r="B340" s="163"/>
      <c r="C340" s="163"/>
      <c r="D340" s="163"/>
      <c r="E340" s="250"/>
      <c r="F340" s="250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</row>
    <row r="341" ht="12.75" customHeight="1">
      <c r="A341" s="163"/>
      <c r="B341" s="163"/>
      <c r="C341" s="163"/>
      <c r="D341" s="163"/>
      <c r="E341" s="250"/>
      <c r="F341" s="250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</row>
    <row r="342" ht="12.75" customHeight="1">
      <c r="A342" s="163"/>
      <c r="B342" s="163"/>
      <c r="C342" s="163"/>
      <c r="D342" s="163"/>
      <c r="E342" s="250"/>
      <c r="F342" s="250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</row>
    <row r="343" ht="12.75" customHeight="1">
      <c r="A343" s="163"/>
      <c r="B343" s="163"/>
      <c r="C343" s="163"/>
      <c r="D343" s="163"/>
      <c r="E343" s="250"/>
      <c r="F343" s="250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</row>
    <row r="344" ht="12.75" customHeight="1">
      <c r="A344" s="163"/>
      <c r="B344" s="163"/>
      <c r="C344" s="163"/>
      <c r="D344" s="163"/>
      <c r="E344" s="250"/>
      <c r="F344" s="250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</row>
    <row r="345" ht="12.75" customHeight="1">
      <c r="A345" s="163"/>
      <c r="B345" s="163"/>
      <c r="C345" s="163"/>
      <c r="D345" s="163"/>
      <c r="E345" s="250"/>
      <c r="F345" s="250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</row>
    <row r="346" ht="12.75" customHeight="1">
      <c r="A346" s="163"/>
      <c r="B346" s="163"/>
      <c r="C346" s="163"/>
      <c r="D346" s="163"/>
      <c r="E346" s="250"/>
      <c r="F346" s="250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</row>
    <row r="347" ht="12.75" customHeight="1">
      <c r="A347" s="163"/>
      <c r="B347" s="163"/>
      <c r="C347" s="163"/>
      <c r="D347" s="163"/>
      <c r="E347" s="250"/>
      <c r="F347" s="250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</row>
    <row r="348" ht="12.75" customHeight="1">
      <c r="A348" s="163"/>
      <c r="B348" s="163"/>
      <c r="C348" s="163"/>
      <c r="D348" s="163"/>
      <c r="E348" s="250"/>
      <c r="F348" s="250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</row>
    <row r="349" ht="12.75" customHeight="1">
      <c r="A349" s="163"/>
      <c r="B349" s="163"/>
      <c r="C349" s="163"/>
      <c r="D349" s="163"/>
      <c r="E349" s="250"/>
      <c r="F349" s="250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</row>
    <row r="350" ht="12.75" customHeight="1">
      <c r="A350" s="163"/>
      <c r="B350" s="163"/>
      <c r="C350" s="163"/>
      <c r="D350" s="163"/>
      <c r="E350" s="250"/>
      <c r="F350" s="250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</row>
    <row r="351" ht="12.75" customHeight="1">
      <c r="A351" s="163"/>
      <c r="B351" s="163"/>
      <c r="C351" s="163"/>
      <c r="D351" s="163"/>
      <c r="E351" s="250"/>
      <c r="F351" s="250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</row>
    <row r="352" ht="12.75" customHeight="1">
      <c r="A352" s="163"/>
      <c r="B352" s="163"/>
      <c r="C352" s="163"/>
      <c r="D352" s="163"/>
      <c r="E352" s="250"/>
      <c r="F352" s="250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</row>
    <row r="353" ht="12.75" customHeight="1">
      <c r="A353" s="163"/>
      <c r="B353" s="163"/>
      <c r="C353" s="163"/>
      <c r="D353" s="163"/>
      <c r="E353" s="250"/>
      <c r="F353" s="250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</row>
    <row r="354" ht="12.75" customHeight="1">
      <c r="A354" s="163"/>
      <c r="B354" s="163"/>
      <c r="C354" s="163"/>
      <c r="D354" s="163"/>
      <c r="E354" s="250"/>
      <c r="F354" s="250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</row>
    <row r="355" ht="12.75" customHeight="1">
      <c r="A355" s="163"/>
      <c r="B355" s="163"/>
      <c r="C355" s="163"/>
      <c r="D355" s="163"/>
      <c r="E355" s="250"/>
      <c r="F355" s="250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</row>
    <row r="356" ht="12.75" customHeight="1">
      <c r="A356" s="163"/>
      <c r="B356" s="163"/>
      <c r="C356" s="163"/>
      <c r="D356" s="163"/>
      <c r="E356" s="250"/>
      <c r="F356" s="250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</row>
    <row r="357" ht="12.75" customHeight="1">
      <c r="A357" s="163"/>
      <c r="B357" s="163"/>
      <c r="C357" s="163"/>
      <c r="D357" s="163"/>
      <c r="E357" s="250"/>
      <c r="F357" s="250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</row>
    <row r="358" ht="12.75" customHeight="1">
      <c r="A358" s="163"/>
      <c r="B358" s="163"/>
      <c r="C358" s="163"/>
      <c r="D358" s="163"/>
      <c r="E358" s="250"/>
      <c r="F358" s="250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</row>
    <row r="359" ht="12.75" customHeight="1">
      <c r="A359" s="163"/>
      <c r="B359" s="163"/>
      <c r="C359" s="163"/>
      <c r="D359" s="163"/>
      <c r="E359" s="250"/>
      <c r="F359" s="250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</row>
    <row r="360" ht="12.75" customHeight="1">
      <c r="A360" s="163"/>
      <c r="B360" s="163"/>
      <c r="C360" s="163"/>
      <c r="D360" s="163"/>
      <c r="E360" s="250"/>
      <c r="F360" s="250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</row>
    <row r="361" ht="12.75" customHeight="1">
      <c r="A361" s="163"/>
      <c r="B361" s="163"/>
      <c r="C361" s="163"/>
      <c r="D361" s="163"/>
      <c r="E361" s="250"/>
      <c r="F361" s="250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</row>
    <row r="362" ht="12.75" customHeight="1">
      <c r="A362" s="163"/>
      <c r="B362" s="163"/>
      <c r="C362" s="163"/>
      <c r="D362" s="163"/>
      <c r="E362" s="250"/>
      <c r="F362" s="250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</row>
    <row r="363" ht="12.75" customHeight="1">
      <c r="A363" s="163"/>
      <c r="B363" s="163"/>
      <c r="C363" s="163"/>
      <c r="D363" s="163"/>
      <c r="E363" s="250"/>
      <c r="F363" s="250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</row>
    <row r="364" ht="12.75" customHeight="1">
      <c r="A364" s="163"/>
      <c r="B364" s="163"/>
      <c r="C364" s="163"/>
      <c r="D364" s="163"/>
      <c r="E364" s="250"/>
      <c r="F364" s="250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</row>
    <row r="365" ht="12.75" customHeight="1">
      <c r="A365" s="163"/>
      <c r="B365" s="163"/>
      <c r="C365" s="163"/>
      <c r="D365" s="163"/>
      <c r="E365" s="250"/>
      <c r="F365" s="250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</row>
    <row r="366" ht="12.75" customHeight="1">
      <c r="A366" s="163"/>
      <c r="B366" s="163"/>
      <c r="C366" s="163"/>
      <c r="D366" s="163"/>
      <c r="E366" s="250"/>
      <c r="F366" s="250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</row>
    <row r="367" ht="12.75" customHeight="1">
      <c r="A367" s="163"/>
      <c r="B367" s="163"/>
      <c r="C367" s="163"/>
      <c r="D367" s="163"/>
      <c r="E367" s="250"/>
      <c r="F367" s="250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</row>
    <row r="368" ht="12.75" customHeight="1">
      <c r="A368" s="163"/>
      <c r="B368" s="163"/>
      <c r="C368" s="163"/>
      <c r="D368" s="163"/>
      <c r="E368" s="250"/>
      <c r="F368" s="250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</row>
    <row r="369" ht="12.75" customHeight="1">
      <c r="A369" s="163"/>
      <c r="B369" s="163"/>
      <c r="C369" s="163"/>
      <c r="D369" s="163"/>
      <c r="E369" s="250"/>
      <c r="F369" s="250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</row>
    <row r="370" ht="12.75" customHeight="1">
      <c r="A370" s="163"/>
      <c r="B370" s="163"/>
      <c r="C370" s="163"/>
      <c r="D370" s="163"/>
      <c r="E370" s="250"/>
      <c r="F370" s="250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</row>
    <row r="371" ht="12.75" customHeight="1">
      <c r="A371" s="163"/>
      <c r="B371" s="163"/>
      <c r="C371" s="163"/>
      <c r="D371" s="163"/>
      <c r="E371" s="250"/>
      <c r="F371" s="250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</row>
    <row r="372" ht="12.75" customHeight="1">
      <c r="A372" s="163"/>
      <c r="B372" s="163"/>
      <c r="C372" s="163"/>
      <c r="D372" s="163"/>
      <c r="E372" s="250"/>
      <c r="F372" s="250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</row>
    <row r="373" ht="12.75" customHeight="1">
      <c r="A373" s="163"/>
      <c r="B373" s="163"/>
      <c r="C373" s="163"/>
      <c r="D373" s="163"/>
      <c r="E373" s="250"/>
      <c r="F373" s="250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</row>
    <row r="374" ht="12.75" customHeight="1">
      <c r="A374" s="163"/>
      <c r="B374" s="163"/>
      <c r="C374" s="163"/>
      <c r="D374" s="163"/>
      <c r="E374" s="250"/>
      <c r="F374" s="250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</row>
    <row r="375" ht="12.75" customHeight="1">
      <c r="A375" s="163"/>
      <c r="B375" s="163"/>
      <c r="C375" s="163"/>
      <c r="D375" s="163"/>
      <c r="E375" s="250"/>
      <c r="F375" s="250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</row>
    <row r="376" ht="12.75" customHeight="1">
      <c r="A376" s="163"/>
      <c r="B376" s="163"/>
      <c r="C376" s="163"/>
      <c r="D376" s="163"/>
      <c r="E376" s="250"/>
      <c r="F376" s="250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</row>
    <row r="377" ht="12.75" customHeight="1">
      <c r="A377" s="163"/>
      <c r="B377" s="163"/>
      <c r="C377" s="163"/>
      <c r="D377" s="163"/>
      <c r="E377" s="250"/>
      <c r="F377" s="250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</row>
    <row r="378" ht="12.75" customHeight="1">
      <c r="A378" s="163"/>
      <c r="B378" s="163"/>
      <c r="C378" s="163"/>
      <c r="D378" s="163"/>
      <c r="E378" s="250"/>
      <c r="F378" s="250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</row>
    <row r="379" ht="12.75" customHeight="1">
      <c r="A379" s="163"/>
      <c r="B379" s="163"/>
      <c r="C379" s="163"/>
      <c r="D379" s="163"/>
      <c r="E379" s="250"/>
      <c r="F379" s="250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</row>
    <row r="380" ht="12.75" customHeight="1">
      <c r="A380" s="163"/>
      <c r="B380" s="163"/>
      <c r="C380" s="163"/>
      <c r="D380" s="163"/>
      <c r="E380" s="250"/>
      <c r="F380" s="250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</row>
    <row r="381" ht="12.75" customHeight="1">
      <c r="A381" s="163"/>
      <c r="B381" s="163"/>
      <c r="C381" s="163"/>
      <c r="D381" s="163"/>
      <c r="E381" s="250"/>
      <c r="F381" s="250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</row>
    <row r="382" ht="12.75" customHeight="1">
      <c r="A382" s="163"/>
      <c r="B382" s="163"/>
      <c r="C382" s="163"/>
      <c r="D382" s="163"/>
      <c r="E382" s="250"/>
      <c r="F382" s="250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</row>
    <row r="383" ht="12.75" customHeight="1">
      <c r="A383" s="163"/>
      <c r="B383" s="163"/>
      <c r="C383" s="163"/>
      <c r="D383" s="163"/>
      <c r="E383" s="250"/>
      <c r="F383" s="250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</row>
    <row r="384" ht="12.75" customHeight="1">
      <c r="A384" s="163"/>
      <c r="B384" s="163"/>
      <c r="C384" s="163"/>
      <c r="D384" s="163"/>
      <c r="E384" s="250"/>
      <c r="F384" s="250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</row>
    <row r="385" ht="12.75" customHeight="1">
      <c r="A385" s="163"/>
      <c r="B385" s="163"/>
      <c r="C385" s="163"/>
      <c r="D385" s="163"/>
      <c r="E385" s="250"/>
      <c r="F385" s="250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</row>
    <row r="386" ht="12.75" customHeight="1">
      <c r="A386" s="163"/>
      <c r="B386" s="163"/>
      <c r="C386" s="163"/>
      <c r="D386" s="163"/>
      <c r="E386" s="250"/>
      <c r="F386" s="250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</row>
    <row r="387" ht="12.75" customHeight="1">
      <c r="A387" s="163"/>
      <c r="B387" s="163"/>
      <c r="C387" s="163"/>
      <c r="D387" s="163"/>
      <c r="E387" s="250"/>
      <c r="F387" s="250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</row>
    <row r="388" ht="12.75" customHeight="1">
      <c r="A388" s="163"/>
      <c r="B388" s="163"/>
      <c r="C388" s="163"/>
      <c r="D388" s="163"/>
      <c r="E388" s="250"/>
      <c r="F388" s="250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</row>
    <row r="389" ht="12.75" customHeight="1">
      <c r="A389" s="163"/>
      <c r="B389" s="163"/>
      <c r="C389" s="163"/>
      <c r="D389" s="163"/>
      <c r="E389" s="250"/>
      <c r="F389" s="250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</row>
    <row r="390" ht="12.75" customHeight="1">
      <c r="A390" s="163"/>
      <c r="B390" s="163"/>
      <c r="C390" s="163"/>
      <c r="D390" s="163"/>
      <c r="E390" s="250"/>
      <c r="F390" s="250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</row>
    <row r="391" ht="12.75" customHeight="1">
      <c r="A391" s="163"/>
      <c r="B391" s="163"/>
      <c r="C391" s="163"/>
      <c r="D391" s="163"/>
      <c r="E391" s="250"/>
      <c r="F391" s="250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</row>
    <row r="392" ht="12.75" customHeight="1">
      <c r="A392" s="163"/>
      <c r="B392" s="163"/>
      <c r="C392" s="163"/>
      <c r="D392" s="163"/>
      <c r="E392" s="250"/>
      <c r="F392" s="250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</row>
    <row r="393" ht="12.75" customHeight="1">
      <c r="A393" s="163"/>
      <c r="B393" s="163"/>
      <c r="C393" s="163"/>
      <c r="D393" s="163"/>
      <c r="E393" s="250"/>
      <c r="F393" s="250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</row>
    <row r="394" ht="12.75" customHeight="1">
      <c r="A394" s="163"/>
      <c r="B394" s="163"/>
      <c r="C394" s="163"/>
      <c r="D394" s="163"/>
      <c r="E394" s="250"/>
      <c r="F394" s="250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</row>
    <row r="395" ht="12.75" customHeight="1">
      <c r="A395" s="163"/>
      <c r="B395" s="163"/>
      <c r="C395" s="163"/>
      <c r="D395" s="163"/>
      <c r="E395" s="250"/>
      <c r="F395" s="250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</row>
    <row r="396" ht="12.75" customHeight="1">
      <c r="A396" s="163"/>
      <c r="B396" s="163"/>
      <c r="C396" s="163"/>
      <c r="D396" s="163"/>
      <c r="E396" s="250"/>
      <c r="F396" s="250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</row>
    <row r="397" ht="12.75" customHeight="1">
      <c r="A397" s="163"/>
      <c r="B397" s="163"/>
      <c r="C397" s="163"/>
      <c r="D397" s="163"/>
      <c r="E397" s="250"/>
      <c r="F397" s="250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</row>
    <row r="398" ht="12.75" customHeight="1">
      <c r="A398" s="163"/>
      <c r="B398" s="163"/>
      <c r="C398" s="163"/>
      <c r="D398" s="163"/>
      <c r="E398" s="250"/>
      <c r="F398" s="250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</row>
    <row r="399" ht="12.75" customHeight="1">
      <c r="A399" s="163"/>
      <c r="B399" s="163"/>
      <c r="C399" s="163"/>
      <c r="D399" s="163"/>
      <c r="E399" s="250"/>
      <c r="F399" s="250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</row>
    <row r="400" ht="12.75" customHeight="1">
      <c r="A400" s="163"/>
      <c r="B400" s="163"/>
      <c r="C400" s="163"/>
      <c r="D400" s="163"/>
      <c r="E400" s="250"/>
      <c r="F400" s="250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</row>
    <row r="401" ht="12.75" customHeight="1">
      <c r="A401" s="163"/>
      <c r="B401" s="163"/>
      <c r="C401" s="163"/>
      <c r="D401" s="163"/>
      <c r="E401" s="250"/>
      <c r="F401" s="250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</row>
    <row r="402" ht="12.75" customHeight="1">
      <c r="A402" s="163"/>
      <c r="B402" s="163"/>
      <c r="C402" s="163"/>
      <c r="D402" s="163"/>
      <c r="E402" s="250"/>
      <c r="F402" s="250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</row>
    <row r="403" ht="12.75" customHeight="1">
      <c r="A403" s="163"/>
      <c r="B403" s="163"/>
      <c r="C403" s="163"/>
      <c r="D403" s="163"/>
      <c r="E403" s="250"/>
      <c r="F403" s="250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</row>
    <row r="404" ht="12.75" customHeight="1">
      <c r="A404" s="163"/>
      <c r="B404" s="163"/>
      <c r="C404" s="163"/>
      <c r="D404" s="163"/>
      <c r="E404" s="250"/>
      <c r="F404" s="250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</row>
    <row r="405" ht="12.75" customHeight="1">
      <c r="A405" s="163"/>
      <c r="B405" s="163"/>
      <c r="C405" s="163"/>
      <c r="D405" s="163"/>
      <c r="E405" s="250"/>
      <c r="F405" s="250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</row>
    <row r="406" ht="12.75" customHeight="1">
      <c r="A406" s="163"/>
      <c r="B406" s="163"/>
      <c r="C406" s="163"/>
      <c r="D406" s="163"/>
      <c r="E406" s="250"/>
      <c r="F406" s="250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</row>
    <row r="407" ht="12.75" customHeight="1">
      <c r="A407" s="163"/>
      <c r="B407" s="163"/>
      <c r="C407" s="163"/>
      <c r="D407" s="163"/>
      <c r="E407" s="250"/>
      <c r="F407" s="250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</row>
    <row r="408" ht="12.75" customHeight="1">
      <c r="A408" s="163"/>
      <c r="B408" s="163"/>
      <c r="C408" s="163"/>
      <c r="D408" s="163"/>
      <c r="E408" s="250"/>
      <c r="F408" s="250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</row>
    <row r="409" ht="12.75" customHeight="1">
      <c r="A409" s="163"/>
      <c r="B409" s="163"/>
      <c r="C409" s="163"/>
      <c r="D409" s="163"/>
      <c r="E409" s="250"/>
      <c r="F409" s="250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</row>
    <row r="410" ht="12.75" customHeight="1">
      <c r="A410" s="163"/>
      <c r="B410" s="163"/>
      <c r="C410" s="163"/>
      <c r="D410" s="163"/>
      <c r="E410" s="250"/>
      <c r="F410" s="250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</row>
    <row r="411" ht="12.75" customHeight="1">
      <c r="A411" s="163"/>
      <c r="B411" s="163"/>
      <c r="C411" s="163"/>
      <c r="D411" s="163"/>
      <c r="E411" s="250"/>
      <c r="F411" s="250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</row>
    <row r="412" ht="12.75" customHeight="1">
      <c r="A412" s="163"/>
      <c r="B412" s="163"/>
      <c r="C412" s="163"/>
      <c r="D412" s="163"/>
      <c r="E412" s="250"/>
      <c r="F412" s="250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</row>
    <row r="413" ht="12.75" customHeight="1">
      <c r="A413" s="163"/>
      <c r="B413" s="163"/>
      <c r="C413" s="163"/>
      <c r="D413" s="163"/>
      <c r="E413" s="250"/>
      <c r="F413" s="250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</row>
    <row r="414" ht="12.75" customHeight="1">
      <c r="A414" s="163"/>
      <c r="B414" s="163"/>
      <c r="C414" s="163"/>
      <c r="D414" s="163"/>
      <c r="E414" s="250"/>
      <c r="F414" s="250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</row>
    <row r="415" ht="12.75" customHeight="1">
      <c r="A415" s="163"/>
      <c r="B415" s="163"/>
      <c r="C415" s="163"/>
      <c r="D415" s="163"/>
      <c r="E415" s="250"/>
      <c r="F415" s="250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</row>
    <row r="416" ht="12.75" customHeight="1">
      <c r="A416" s="163"/>
      <c r="B416" s="163"/>
      <c r="C416" s="163"/>
      <c r="D416" s="163"/>
      <c r="E416" s="250"/>
      <c r="F416" s="250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</row>
    <row r="417" ht="12.75" customHeight="1">
      <c r="A417" s="163"/>
      <c r="B417" s="163"/>
      <c r="C417" s="163"/>
      <c r="D417" s="163"/>
      <c r="E417" s="250"/>
      <c r="F417" s="250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</row>
    <row r="418" ht="12.75" customHeight="1">
      <c r="A418" s="163"/>
      <c r="B418" s="163"/>
      <c r="C418" s="163"/>
      <c r="D418" s="163"/>
      <c r="E418" s="250"/>
      <c r="F418" s="250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</row>
    <row r="419" ht="12.75" customHeight="1">
      <c r="A419" s="163"/>
      <c r="B419" s="163"/>
      <c r="C419" s="163"/>
      <c r="D419" s="163"/>
      <c r="E419" s="250"/>
      <c r="F419" s="250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</row>
    <row r="420" ht="12.75" customHeight="1">
      <c r="A420" s="163"/>
      <c r="B420" s="163"/>
      <c r="C420" s="163"/>
      <c r="D420" s="163"/>
      <c r="E420" s="250"/>
      <c r="F420" s="250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</row>
    <row r="421" ht="12.75" customHeight="1">
      <c r="A421" s="163"/>
      <c r="B421" s="163"/>
      <c r="C421" s="163"/>
      <c r="D421" s="163"/>
      <c r="E421" s="250"/>
      <c r="F421" s="250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</row>
    <row r="422" ht="12.75" customHeight="1">
      <c r="A422" s="163"/>
      <c r="B422" s="163"/>
      <c r="C422" s="163"/>
      <c r="D422" s="163"/>
      <c r="E422" s="250"/>
      <c r="F422" s="250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</row>
    <row r="423" ht="12.75" customHeight="1">
      <c r="A423" s="163"/>
      <c r="B423" s="163"/>
      <c r="C423" s="163"/>
      <c r="D423" s="163"/>
      <c r="E423" s="250"/>
      <c r="F423" s="250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</row>
    <row r="424" ht="12.75" customHeight="1">
      <c r="A424" s="163"/>
      <c r="B424" s="163"/>
      <c r="C424" s="163"/>
      <c r="D424" s="163"/>
      <c r="E424" s="250"/>
      <c r="F424" s="250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</row>
    <row r="425" ht="12.75" customHeight="1">
      <c r="A425" s="163"/>
      <c r="B425" s="163"/>
      <c r="C425" s="163"/>
      <c r="D425" s="163"/>
      <c r="E425" s="250"/>
      <c r="F425" s="250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</row>
    <row r="426" ht="12.75" customHeight="1">
      <c r="A426" s="163"/>
      <c r="B426" s="163"/>
      <c r="C426" s="163"/>
      <c r="D426" s="163"/>
      <c r="E426" s="250"/>
      <c r="F426" s="250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</row>
    <row r="427" ht="12.75" customHeight="1">
      <c r="A427" s="163"/>
      <c r="B427" s="163"/>
      <c r="C427" s="163"/>
      <c r="D427" s="163"/>
      <c r="E427" s="250"/>
      <c r="F427" s="250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</row>
    <row r="428" ht="12.75" customHeight="1">
      <c r="A428" s="163"/>
      <c r="B428" s="163"/>
      <c r="C428" s="163"/>
      <c r="D428" s="163"/>
      <c r="E428" s="250"/>
      <c r="F428" s="250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</row>
    <row r="429" ht="12.75" customHeight="1">
      <c r="A429" s="163"/>
      <c r="B429" s="163"/>
      <c r="C429" s="163"/>
      <c r="D429" s="163"/>
      <c r="E429" s="250"/>
      <c r="F429" s="250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</row>
    <row r="430" ht="12.75" customHeight="1">
      <c r="A430" s="163"/>
      <c r="B430" s="163"/>
      <c r="C430" s="163"/>
      <c r="D430" s="163"/>
      <c r="E430" s="250"/>
      <c r="F430" s="250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</row>
    <row r="431" ht="12.75" customHeight="1">
      <c r="A431" s="163"/>
      <c r="B431" s="163"/>
      <c r="C431" s="163"/>
      <c r="D431" s="163"/>
      <c r="E431" s="250"/>
      <c r="F431" s="250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</row>
    <row r="432" ht="12.75" customHeight="1">
      <c r="A432" s="163"/>
      <c r="B432" s="163"/>
      <c r="C432" s="163"/>
      <c r="D432" s="163"/>
      <c r="E432" s="250"/>
      <c r="F432" s="250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</row>
    <row r="433" ht="12.75" customHeight="1">
      <c r="A433" s="163"/>
      <c r="B433" s="163"/>
      <c r="C433" s="163"/>
      <c r="D433" s="163"/>
      <c r="E433" s="250"/>
      <c r="F433" s="250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</row>
    <row r="434" ht="12.75" customHeight="1">
      <c r="A434" s="163"/>
      <c r="B434" s="163"/>
      <c r="C434" s="163"/>
      <c r="D434" s="163"/>
      <c r="E434" s="250"/>
      <c r="F434" s="250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</row>
    <row r="435" ht="12.75" customHeight="1">
      <c r="A435" s="163"/>
      <c r="B435" s="163"/>
      <c r="C435" s="163"/>
      <c r="D435" s="163"/>
      <c r="E435" s="250"/>
      <c r="F435" s="250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</row>
    <row r="436" ht="12.75" customHeight="1">
      <c r="A436" s="163"/>
      <c r="B436" s="163"/>
      <c r="C436" s="163"/>
      <c r="D436" s="163"/>
      <c r="E436" s="250"/>
      <c r="F436" s="250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</row>
    <row r="437" ht="12.75" customHeight="1">
      <c r="A437" s="163"/>
      <c r="B437" s="163"/>
      <c r="C437" s="163"/>
      <c r="D437" s="163"/>
      <c r="E437" s="250"/>
      <c r="F437" s="250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</row>
    <row r="438" ht="12.75" customHeight="1">
      <c r="A438" s="163"/>
      <c r="B438" s="163"/>
      <c r="C438" s="163"/>
      <c r="D438" s="163"/>
      <c r="E438" s="250"/>
      <c r="F438" s="250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</row>
    <row r="439" ht="12.75" customHeight="1">
      <c r="A439" s="163"/>
      <c r="B439" s="163"/>
      <c r="C439" s="163"/>
      <c r="D439" s="163"/>
      <c r="E439" s="250"/>
      <c r="F439" s="250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</row>
    <row r="440" ht="12.75" customHeight="1">
      <c r="A440" s="163"/>
      <c r="B440" s="163"/>
      <c r="C440" s="163"/>
      <c r="D440" s="163"/>
      <c r="E440" s="250"/>
      <c r="F440" s="250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</row>
    <row r="441" ht="12.75" customHeight="1">
      <c r="A441" s="163"/>
      <c r="B441" s="163"/>
      <c r="C441" s="163"/>
      <c r="D441" s="163"/>
      <c r="E441" s="250"/>
      <c r="F441" s="250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</row>
    <row r="442" ht="12.75" customHeight="1">
      <c r="A442" s="163"/>
      <c r="B442" s="163"/>
      <c r="C442" s="163"/>
      <c r="D442" s="163"/>
      <c r="E442" s="250"/>
      <c r="F442" s="250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</row>
    <row r="443" ht="12.75" customHeight="1">
      <c r="A443" s="163"/>
      <c r="B443" s="163"/>
      <c r="C443" s="163"/>
      <c r="D443" s="163"/>
      <c r="E443" s="250"/>
      <c r="F443" s="250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</row>
    <row r="444" ht="12.75" customHeight="1">
      <c r="A444" s="163"/>
      <c r="B444" s="163"/>
      <c r="C444" s="163"/>
      <c r="D444" s="163"/>
      <c r="E444" s="250"/>
      <c r="F444" s="250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</row>
    <row r="445" ht="12.75" customHeight="1">
      <c r="A445" s="163"/>
      <c r="B445" s="163"/>
      <c r="C445" s="163"/>
      <c r="D445" s="163"/>
      <c r="E445" s="250"/>
      <c r="F445" s="250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</row>
    <row r="446" ht="12.75" customHeight="1">
      <c r="A446" s="163"/>
      <c r="B446" s="163"/>
      <c r="C446" s="163"/>
      <c r="D446" s="163"/>
      <c r="E446" s="250"/>
      <c r="F446" s="250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</row>
    <row r="447" ht="12.75" customHeight="1">
      <c r="A447" s="163"/>
      <c r="B447" s="163"/>
      <c r="C447" s="163"/>
      <c r="D447" s="163"/>
      <c r="E447" s="250"/>
      <c r="F447" s="250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</row>
    <row r="448" ht="12.75" customHeight="1">
      <c r="A448" s="163"/>
      <c r="B448" s="163"/>
      <c r="C448" s="163"/>
      <c r="D448" s="163"/>
      <c r="E448" s="250"/>
      <c r="F448" s="250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</row>
    <row r="449" ht="12.75" customHeight="1">
      <c r="A449" s="163"/>
      <c r="B449" s="163"/>
      <c r="C449" s="163"/>
      <c r="D449" s="163"/>
      <c r="E449" s="250"/>
      <c r="F449" s="250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</row>
    <row r="450" ht="12.75" customHeight="1">
      <c r="A450" s="163"/>
      <c r="B450" s="163"/>
      <c r="C450" s="163"/>
      <c r="D450" s="163"/>
      <c r="E450" s="250"/>
      <c r="F450" s="250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</row>
    <row r="451" ht="12.75" customHeight="1">
      <c r="A451" s="163"/>
      <c r="B451" s="163"/>
      <c r="C451" s="163"/>
      <c r="D451" s="163"/>
      <c r="E451" s="250"/>
      <c r="F451" s="250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</row>
    <row r="452" ht="12.75" customHeight="1">
      <c r="A452" s="163"/>
      <c r="B452" s="163"/>
      <c r="C452" s="163"/>
      <c r="D452" s="163"/>
      <c r="E452" s="250"/>
      <c r="F452" s="250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</row>
    <row r="453" ht="12.75" customHeight="1">
      <c r="A453" s="163"/>
      <c r="B453" s="163"/>
      <c r="C453" s="163"/>
      <c r="D453" s="163"/>
      <c r="E453" s="250"/>
      <c r="F453" s="250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</row>
    <row r="454" ht="12.75" customHeight="1">
      <c r="A454" s="163"/>
      <c r="B454" s="163"/>
      <c r="C454" s="163"/>
      <c r="D454" s="163"/>
      <c r="E454" s="250"/>
      <c r="F454" s="250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</row>
    <row r="455" ht="12.75" customHeight="1">
      <c r="A455" s="163"/>
      <c r="B455" s="163"/>
      <c r="C455" s="163"/>
      <c r="D455" s="163"/>
      <c r="E455" s="250"/>
      <c r="F455" s="250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</row>
    <row r="456" ht="12.75" customHeight="1">
      <c r="A456" s="163"/>
      <c r="B456" s="163"/>
      <c r="C456" s="163"/>
      <c r="D456" s="163"/>
      <c r="E456" s="250"/>
      <c r="F456" s="250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</row>
    <row r="457" ht="12.75" customHeight="1">
      <c r="A457" s="163"/>
      <c r="B457" s="163"/>
      <c r="C457" s="163"/>
      <c r="D457" s="163"/>
      <c r="E457" s="250"/>
      <c r="F457" s="250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</row>
    <row r="458" ht="12.75" customHeight="1">
      <c r="A458" s="163"/>
      <c r="B458" s="163"/>
      <c r="C458" s="163"/>
      <c r="D458" s="163"/>
      <c r="E458" s="250"/>
      <c r="F458" s="250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</row>
    <row r="459" ht="12.75" customHeight="1">
      <c r="A459" s="163"/>
      <c r="B459" s="163"/>
      <c r="C459" s="163"/>
      <c r="D459" s="163"/>
      <c r="E459" s="250"/>
      <c r="F459" s="250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</row>
    <row r="460" ht="12.75" customHeight="1">
      <c r="A460" s="163"/>
      <c r="B460" s="163"/>
      <c r="C460" s="163"/>
      <c r="D460" s="163"/>
      <c r="E460" s="250"/>
      <c r="F460" s="250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</row>
    <row r="461" ht="12.75" customHeight="1">
      <c r="A461" s="163"/>
      <c r="B461" s="163"/>
      <c r="C461" s="163"/>
      <c r="D461" s="163"/>
      <c r="E461" s="250"/>
      <c r="F461" s="250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</row>
    <row r="462" ht="12.75" customHeight="1">
      <c r="A462" s="163"/>
      <c r="B462" s="163"/>
      <c r="C462" s="163"/>
      <c r="D462" s="163"/>
      <c r="E462" s="250"/>
      <c r="F462" s="250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</row>
    <row r="463" ht="12.75" customHeight="1">
      <c r="A463" s="163"/>
      <c r="B463" s="163"/>
      <c r="C463" s="163"/>
      <c r="D463" s="163"/>
      <c r="E463" s="250"/>
      <c r="F463" s="250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</row>
    <row r="464" ht="12.75" customHeight="1">
      <c r="A464" s="163"/>
      <c r="B464" s="163"/>
      <c r="C464" s="163"/>
      <c r="D464" s="163"/>
      <c r="E464" s="250"/>
      <c r="F464" s="250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</row>
    <row r="465" ht="12.75" customHeight="1">
      <c r="A465" s="163"/>
      <c r="B465" s="163"/>
      <c r="C465" s="163"/>
      <c r="D465" s="163"/>
      <c r="E465" s="250"/>
      <c r="F465" s="250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</row>
    <row r="466" ht="12.75" customHeight="1">
      <c r="A466" s="163"/>
      <c r="B466" s="163"/>
      <c r="C466" s="163"/>
      <c r="D466" s="163"/>
      <c r="E466" s="250"/>
      <c r="F466" s="250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</row>
    <row r="467" ht="12.75" customHeight="1">
      <c r="A467" s="163"/>
      <c r="B467" s="163"/>
      <c r="C467" s="163"/>
      <c r="D467" s="163"/>
      <c r="E467" s="250"/>
      <c r="F467" s="250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</row>
    <row r="468" ht="12.75" customHeight="1">
      <c r="A468" s="163"/>
      <c r="B468" s="163"/>
      <c r="C468" s="163"/>
      <c r="D468" s="163"/>
      <c r="E468" s="250"/>
      <c r="F468" s="250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</row>
    <row r="469" ht="12.75" customHeight="1">
      <c r="A469" s="163"/>
      <c r="B469" s="163"/>
      <c r="C469" s="163"/>
      <c r="D469" s="163"/>
      <c r="E469" s="250"/>
      <c r="F469" s="250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</row>
    <row r="470" ht="12.75" customHeight="1">
      <c r="A470" s="163"/>
      <c r="B470" s="163"/>
      <c r="C470" s="163"/>
      <c r="D470" s="163"/>
      <c r="E470" s="250"/>
      <c r="F470" s="250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</row>
    <row r="471" ht="12.75" customHeight="1">
      <c r="A471" s="163"/>
      <c r="B471" s="163"/>
      <c r="C471" s="163"/>
      <c r="D471" s="163"/>
      <c r="E471" s="250"/>
      <c r="F471" s="250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</row>
    <row r="472" ht="12.75" customHeight="1">
      <c r="A472" s="163"/>
      <c r="B472" s="163"/>
      <c r="C472" s="163"/>
      <c r="D472" s="163"/>
      <c r="E472" s="250"/>
      <c r="F472" s="250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</row>
    <row r="473" ht="12.75" customHeight="1">
      <c r="A473" s="163"/>
      <c r="B473" s="163"/>
      <c r="C473" s="163"/>
      <c r="D473" s="163"/>
      <c r="E473" s="250"/>
      <c r="F473" s="250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</row>
    <row r="474" ht="12.75" customHeight="1">
      <c r="A474" s="163"/>
      <c r="B474" s="163"/>
      <c r="C474" s="163"/>
      <c r="D474" s="163"/>
      <c r="E474" s="250"/>
      <c r="F474" s="250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</row>
    <row r="475" ht="12.75" customHeight="1">
      <c r="A475" s="163"/>
      <c r="B475" s="163"/>
      <c r="C475" s="163"/>
      <c r="D475" s="163"/>
      <c r="E475" s="250"/>
      <c r="F475" s="250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</row>
    <row r="476" ht="12.75" customHeight="1">
      <c r="A476" s="163"/>
      <c r="B476" s="163"/>
      <c r="C476" s="163"/>
      <c r="D476" s="163"/>
      <c r="E476" s="250"/>
      <c r="F476" s="250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</row>
    <row r="477" ht="12.75" customHeight="1">
      <c r="A477" s="163"/>
      <c r="B477" s="163"/>
      <c r="C477" s="163"/>
      <c r="D477" s="163"/>
      <c r="E477" s="250"/>
      <c r="F477" s="250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</row>
    <row r="478" ht="12.75" customHeight="1">
      <c r="A478" s="163"/>
      <c r="B478" s="163"/>
      <c r="C478" s="163"/>
      <c r="D478" s="163"/>
      <c r="E478" s="250"/>
      <c r="F478" s="250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</row>
    <row r="479" ht="12.75" customHeight="1">
      <c r="A479" s="163"/>
      <c r="B479" s="163"/>
      <c r="C479" s="163"/>
      <c r="D479" s="163"/>
      <c r="E479" s="250"/>
      <c r="F479" s="250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</row>
    <row r="480" ht="12.75" customHeight="1">
      <c r="A480" s="163"/>
      <c r="B480" s="163"/>
      <c r="C480" s="163"/>
      <c r="D480" s="163"/>
      <c r="E480" s="250"/>
      <c r="F480" s="250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</row>
    <row r="481" ht="12.75" customHeight="1">
      <c r="A481" s="163"/>
      <c r="B481" s="163"/>
      <c r="C481" s="163"/>
      <c r="D481" s="163"/>
      <c r="E481" s="250"/>
      <c r="F481" s="250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</row>
    <row r="482" ht="12.75" customHeight="1">
      <c r="A482" s="163"/>
      <c r="B482" s="163"/>
      <c r="C482" s="163"/>
      <c r="D482" s="163"/>
      <c r="E482" s="250"/>
      <c r="F482" s="250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</row>
    <row r="483" ht="12.75" customHeight="1">
      <c r="A483" s="163"/>
      <c r="B483" s="163"/>
      <c r="C483" s="163"/>
      <c r="D483" s="163"/>
      <c r="E483" s="250"/>
      <c r="F483" s="250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</row>
    <row r="484" ht="12.75" customHeight="1">
      <c r="A484" s="163"/>
      <c r="B484" s="163"/>
      <c r="C484" s="163"/>
      <c r="D484" s="163"/>
      <c r="E484" s="250"/>
      <c r="F484" s="250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</row>
    <row r="485" ht="12.75" customHeight="1">
      <c r="A485" s="163"/>
      <c r="B485" s="163"/>
      <c r="C485" s="163"/>
      <c r="D485" s="163"/>
      <c r="E485" s="250"/>
      <c r="F485" s="250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</row>
    <row r="486" ht="12.75" customHeight="1">
      <c r="A486" s="163"/>
      <c r="B486" s="163"/>
      <c r="C486" s="163"/>
      <c r="D486" s="163"/>
      <c r="E486" s="250"/>
      <c r="F486" s="250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</row>
    <row r="487" ht="12.75" customHeight="1">
      <c r="A487" s="163"/>
      <c r="B487" s="163"/>
      <c r="C487" s="163"/>
      <c r="D487" s="163"/>
      <c r="E487" s="250"/>
      <c r="F487" s="250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</row>
    <row r="488" ht="12.75" customHeight="1">
      <c r="A488" s="163"/>
      <c r="B488" s="163"/>
      <c r="C488" s="163"/>
      <c r="D488" s="163"/>
      <c r="E488" s="250"/>
      <c r="F488" s="250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</row>
    <row r="489" ht="12.75" customHeight="1">
      <c r="A489" s="163"/>
      <c r="B489" s="163"/>
      <c r="C489" s="163"/>
      <c r="D489" s="163"/>
      <c r="E489" s="250"/>
      <c r="F489" s="250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</row>
    <row r="490" ht="12.75" customHeight="1">
      <c r="A490" s="163"/>
      <c r="B490" s="163"/>
      <c r="C490" s="163"/>
      <c r="D490" s="163"/>
      <c r="E490" s="250"/>
      <c r="F490" s="250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</row>
    <row r="491" ht="12.75" customHeight="1">
      <c r="A491" s="163"/>
      <c r="B491" s="163"/>
      <c r="C491" s="163"/>
      <c r="D491" s="163"/>
      <c r="E491" s="250"/>
      <c r="F491" s="250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</row>
    <row r="492" ht="12.75" customHeight="1">
      <c r="A492" s="163"/>
      <c r="B492" s="163"/>
      <c r="C492" s="163"/>
      <c r="D492" s="163"/>
      <c r="E492" s="250"/>
      <c r="F492" s="250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</row>
    <row r="493" ht="12.75" customHeight="1">
      <c r="A493" s="163"/>
      <c r="B493" s="163"/>
      <c r="C493" s="163"/>
      <c r="D493" s="163"/>
      <c r="E493" s="250"/>
      <c r="F493" s="250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</row>
    <row r="494" ht="12.75" customHeight="1">
      <c r="A494" s="163"/>
      <c r="B494" s="163"/>
      <c r="C494" s="163"/>
      <c r="D494" s="163"/>
      <c r="E494" s="250"/>
      <c r="F494" s="250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</row>
    <row r="495" ht="12.75" customHeight="1">
      <c r="A495" s="163"/>
      <c r="B495" s="163"/>
      <c r="C495" s="163"/>
      <c r="D495" s="163"/>
      <c r="E495" s="250"/>
      <c r="F495" s="250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</row>
    <row r="496" ht="12.75" customHeight="1">
      <c r="A496" s="163"/>
      <c r="B496" s="163"/>
      <c r="C496" s="163"/>
      <c r="D496" s="163"/>
      <c r="E496" s="250"/>
      <c r="F496" s="250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</row>
    <row r="497" ht="12.75" customHeight="1">
      <c r="A497" s="163"/>
      <c r="B497" s="163"/>
      <c r="C497" s="163"/>
      <c r="D497" s="163"/>
      <c r="E497" s="250"/>
      <c r="F497" s="250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</row>
    <row r="498" ht="12.75" customHeight="1">
      <c r="A498" s="163"/>
      <c r="B498" s="163"/>
      <c r="C498" s="163"/>
      <c r="D498" s="163"/>
      <c r="E498" s="250"/>
      <c r="F498" s="250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</row>
    <row r="499" ht="12.75" customHeight="1">
      <c r="A499" s="163"/>
      <c r="B499" s="163"/>
      <c r="C499" s="163"/>
      <c r="D499" s="163"/>
      <c r="E499" s="250"/>
      <c r="F499" s="250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</row>
    <row r="500" ht="12.75" customHeight="1">
      <c r="A500" s="163"/>
      <c r="B500" s="163"/>
      <c r="C500" s="163"/>
      <c r="D500" s="163"/>
      <c r="E500" s="250"/>
      <c r="F500" s="250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</row>
    <row r="501" ht="12.75" customHeight="1">
      <c r="A501" s="163"/>
      <c r="B501" s="163"/>
      <c r="C501" s="163"/>
      <c r="D501" s="163"/>
      <c r="E501" s="250"/>
      <c r="F501" s="250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</row>
    <row r="502" ht="12.75" customHeight="1">
      <c r="A502" s="163"/>
      <c r="B502" s="163"/>
      <c r="C502" s="163"/>
      <c r="D502" s="163"/>
      <c r="E502" s="250"/>
      <c r="F502" s="250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</row>
    <row r="503" ht="12.75" customHeight="1">
      <c r="A503" s="163"/>
      <c r="B503" s="163"/>
      <c r="C503" s="163"/>
      <c r="D503" s="163"/>
      <c r="E503" s="250"/>
      <c r="F503" s="250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</row>
    <row r="504" ht="12.75" customHeight="1">
      <c r="A504" s="163"/>
      <c r="B504" s="163"/>
      <c r="C504" s="163"/>
      <c r="D504" s="163"/>
      <c r="E504" s="250"/>
      <c r="F504" s="250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</row>
    <row r="505" ht="12.75" customHeight="1">
      <c r="A505" s="163"/>
      <c r="B505" s="163"/>
      <c r="C505" s="163"/>
      <c r="D505" s="163"/>
      <c r="E505" s="250"/>
      <c r="F505" s="250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</row>
    <row r="506" ht="12.75" customHeight="1">
      <c r="A506" s="163"/>
      <c r="B506" s="163"/>
      <c r="C506" s="163"/>
      <c r="D506" s="163"/>
      <c r="E506" s="250"/>
      <c r="F506" s="250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</row>
    <row r="507" ht="12.75" customHeight="1">
      <c r="A507" s="163"/>
      <c r="B507" s="163"/>
      <c r="C507" s="163"/>
      <c r="D507" s="163"/>
      <c r="E507" s="250"/>
      <c r="F507" s="250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</row>
    <row r="508" ht="12.75" customHeight="1">
      <c r="A508" s="163"/>
      <c r="B508" s="163"/>
      <c r="C508" s="163"/>
      <c r="D508" s="163"/>
      <c r="E508" s="250"/>
      <c r="F508" s="250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</row>
    <row r="509" ht="12.75" customHeight="1">
      <c r="A509" s="163"/>
      <c r="B509" s="163"/>
      <c r="C509" s="163"/>
      <c r="D509" s="163"/>
      <c r="E509" s="250"/>
      <c r="F509" s="250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</row>
    <row r="510" ht="12.75" customHeight="1">
      <c r="A510" s="163"/>
      <c r="B510" s="163"/>
      <c r="C510" s="163"/>
      <c r="D510" s="163"/>
      <c r="E510" s="250"/>
      <c r="F510" s="250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</row>
    <row r="511" ht="12.75" customHeight="1">
      <c r="A511" s="163"/>
      <c r="B511" s="163"/>
      <c r="C511" s="163"/>
      <c r="D511" s="163"/>
      <c r="E511" s="250"/>
      <c r="F511" s="250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</row>
    <row r="512" ht="12.75" customHeight="1">
      <c r="A512" s="163"/>
      <c r="B512" s="163"/>
      <c r="C512" s="163"/>
      <c r="D512" s="163"/>
      <c r="E512" s="250"/>
      <c r="F512" s="250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</row>
    <row r="513" ht="12.75" customHeight="1">
      <c r="A513" s="163"/>
      <c r="B513" s="163"/>
      <c r="C513" s="163"/>
      <c r="D513" s="163"/>
      <c r="E513" s="250"/>
      <c r="F513" s="250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</row>
    <row r="514" ht="12.75" customHeight="1">
      <c r="A514" s="163"/>
      <c r="B514" s="163"/>
      <c r="C514" s="163"/>
      <c r="D514" s="163"/>
      <c r="E514" s="250"/>
      <c r="F514" s="250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</row>
    <row r="515" ht="12.75" customHeight="1">
      <c r="A515" s="163"/>
      <c r="B515" s="163"/>
      <c r="C515" s="163"/>
      <c r="D515" s="163"/>
      <c r="E515" s="250"/>
      <c r="F515" s="250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</row>
    <row r="516" ht="12.75" customHeight="1">
      <c r="A516" s="163"/>
      <c r="B516" s="163"/>
      <c r="C516" s="163"/>
      <c r="D516" s="163"/>
      <c r="E516" s="250"/>
      <c r="F516" s="250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</row>
    <row r="517" ht="12.75" customHeight="1">
      <c r="A517" s="163"/>
      <c r="B517" s="163"/>
      <c r="C517" s="163"/>
      <c r="D517" s="163"/>
      <c r="E517" s="250"/>
      <c r="F517" s="250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</row>
    <row r="518" ht="12.75" customHeight="1">
      <c r="A518" s="163"/>
      <c r="B518" s="163"/>
      <c r="C518" s="163"/>
      <c r="D518" s="163"/>
      <c r="E518" s="250"/>
      <c r="F518" s="250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</row>
    <row r="519" ht="12.75" customHeight="1">
      <c r="A519" s="163"/>
      <c r="B519" s="163"/>
      <c r="C519" s="163"/>
      <c r="D519" s="163"/>
      <c r="E519" s="250"/>
      <c r="F519" s="250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</row>
    <row r="520" ht="12.75" customHeight="1">
      <c r="A520" s="163"/>
      <c r="B520" s="163"/>
      <c r="C520" s="163"/>
      <c r="D520" s="163"/>
      <c r="E520" s="250"/>
      <c r="F520" s="250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</row>
    <row r="521" ht="12.75" customHeight="1">
      <c r="A521" s="163"/>
      <c r="B521" s="163"/>
      <c r="C521" s="163"/>
      <c r="D521" s="163"/>
      <c r="E521" s="250"/>
      <c r="F521" s="250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</row>
    <row r="522" ht="12.75" customHeight="1">
      <c r="A522" s="163"/>
      <c r="B522" s="163"/>
      <c r="C522" s="163"/>
      <c r="D522" s="163"/>
      <c r="E522" s="250"/>
      <c r="F522" s="250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</row>
    <row r="523" ht="12.75" customHeight="1">
      <c r="A523" s="163"/>
      <c r="B523" s="163"/>
      <c r="C523" s="163"/>
      <c r="D523" s="163"/>
      <c r="E523" s="250"/>
      <c r="F523" s="250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</row>
    <row r="524" ht="12.75" customHeight="1">
      <c r="A524" s="163"/>
      <c r="B524" s="163"/>
      <c r="C524" s="163"/>
      <c r="D524" s="163"/>
      <c r="E524" s="250"/>
      <c r="F524" s="250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</row>
    <row r="525" ht="12.75" customHeight="1">
      <c r="A525" s="163"/>
      <c r="B525" s="163"/>
      <c r="C525" s="163"/>
      <c r="D525" s="163"/>
      <c r="E525" s="250"/>
      <c r="F525" s="250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</row>
    <row r="526" ht="12.75" customHeight="1">
      <c r="A526" s="163"/>
      <c r="B526" s="163"/>
      <c r="C526" s="163"/>
      <c r="D526" s="163"/>
      <c r="E526" s="250"/>
      <c r="F526" s="250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</row>
    <row r="527" ht="12.75" customHeight="1">
      <c r="A527" s="163"/>
      <c r="B527" s="163"/>
      <c r="C527" s="163"/>
      <c r="D527" s="163"/>
      <c r="E527" s="250"/>
      <c r="F527" s="250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</row>
    <row r="528" ht="12.75" customHeight="1">
      <c r="A528" s="163"/>
      <c r="B528" s="163"/>
      <c r="C528" s="163"/>
      <c r="D528" s="163"/>
      <c r="E528" s="250"/>
      <c r="F528" s="250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</row>
    <row r="529" ht="12.75" customHeight="1">
      <c r="A529" s="163"/>
      <c r="B529" s="163"/>
      <c r="C529" s="163"/>
      <c r="D529" s="163"/>
      <c r="E529" s="250"/>
      <c r="F529" s="250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</row>
    <row r="530" ht="12.75" customHeight="1">
      <c r="A530" s="163"/>
      <c r="B530" s="163"/>
      <c r="C530" s="163"/>
      <c r="D530" s="163"/>
      <c r="E530" s="250"/>
      <c r="F530" s="250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</row>
    <row r="531" ht="12.75" customHeight="1">
      <c r="A531" s="163"/>
      <c r="B531" s="163"/>
      <c r="C531" s="163"/>
      <c r="D531" s="163"/>
      <c r="E531" s="250"/>
      <c r="F531" s="250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</row>
    <row r="532" ht="12.75" customHeight="1">
      <c r="A532" s="163"/>
      <c r="B532" s="163"/>
      <c r="C532" s="163"/>
      <c r="D532" s="163"/>
      <c r="E532" s="250"/>
      <c r="F532" s="250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</row>
    <row r="533" ht="12.75" customHeight="1">
      <c r="A533" s="163"/>
      <c r="B533" s="163"/>
      <c r="C533" s="163"/>
      <c r="D533" s="163"/>
      <c r="E533" s="250"/>
      <c r="F533" s="250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</row>
    <row r="534" ht="12.75" customHeight="1">
      <c r="A534" s="163"/>
      <c r="B534" s="163"/>
      <c r="C534" s="163"/>
      <c r="D534" s="163"/>
      <c r="E534" s="250"/>
      <c r="F534" s="250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</row>
    <row r="535" ht="12.75" customHeight="1">
      <c r="A535" s="163"/>
      <c r="B535" s="163"/>
      <c r="C535" s="163"/>
      <c r="D535" s="163"/>
      <c r="E535" s="250"/>
      <c r="F535" s="250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</row>
    <row r="536" ht="12.75" customHeight="1">
      <c r="A536" s="163"/>
      <c r="B536" s="163"/>
      <c r="C536" s="163"/>
      <c r="D536" s="163"/>
      <c r="E536" s="250"/>
      <c r="F536" s="250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</row>
    <row r="537" ht="12.75" customHeight="1">
      <c r="A537" s="163"/>
      <c r="B537" s="163"/>
      <c r="C537" s="163"/>
      <c r="D537" s="163"/>
      <c r="E537" s="250"/>
      <c r="F537" s="250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</row>
    <row r="538" ht="12.75" customHeight="1">
      <c r="A538" s="163"/>
      <c r="B538" s="163"/>
      <c r="C538" s="163"/>
      <c r="D538" s="163"/>
      <c r="E538" s="250"/>
      <c r="F538" s="250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</row>
    <row r="539" ht="12.75" customHeight="1">
      <c r="A539" s="163"/>
      <c r="B539" s="163"/>
      <c r="C539" s="163"/>
      <c r="D539" s="163"/>
      <c r="E539" s="250"/>
      <c r="F539" s="250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</row>
    <row r="540" ht="12.75" customHeight="1">
      <c r="A540" s="163"/>
      <c r="B540" s="163"/>
      <c r="C540" s="163"/>
      <c r="D540" s="163"/>
      <c r="E540" s="250"/>
      <c r="F540" s="250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</row>
    <row r="541" ht="12.75" customHeight="1">
      <c r="A541" s="163"/>
      <c r="B541" s="163"/>
      <c r="C541" s="163"/>
      <c r="D541" s="163"/>
      <c r="E541" s="250"/>
      <c r="F541" s="250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</row>
    <row r="542" ht="12.75" customHeight="1">
      <c r="A542" s="163"/>
      <c r="B542" s="163"/>
      <c r="C542" s="163"/>
      <c r="D542" s="163"/>
      <c r="E542" s="250"/>
      <c r="F542" s="250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</row>
    <row r="543" ht="12.75" customHeight="1">
      <c r="A543" s="163"/>
      <c r="B543" s="163"/>
      <c r="C543" s="163"/>
      <c r="D543" s="163"/>
      <c r="E543" s="250"/>
      <c r="F543" s="250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</row>
    <row r="544" ht="12.75" customHeight="1">
      <c r="A544" s="163"/>
      <c r="B544" s="163"/>
      <c r="C544" s="163"/>
      <c r="D544" s="163"/>
      <c r="E544" s="250"/>
      <c r="F544" s="250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</row>
    <row r="545" ht="12.75" customHeight="1">
      <c r="A545" s="163"/>
      <c r="B545" s="163"/>
      <c r="C545" s="163"/>
      <c r="D545" s="163"/>
      <c r="E545" s="250"/>
      <c r="F545" s="250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</row>
    <row r="546" ht="12.75" customHeight="1">
      <c r="A546" s="163"/>
      <c r="B546" s="163"/>
      <c r="C546" s="163"/>
      <c r="D546" s="163"/>
      <c r="E546" s="250"/>
      <c r="F546" s="250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</row>
    <row r="547" ht="12.75" customHeight="1">
      <c r="A547" s="163"/>
      <c r="B547" s="163"/>
      <c r="C547" s="163"/>
      <c r="D547" s="163"/>
      <c r="E547" s="250"/>
      <c r="F547" s="250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3"/>
      <c r="R547" s="163"/>
      <c r="S547" s="163"/>
      <c r="T547" s="163"/>
      <c r="U547" s="163"/>
      <c r="V547" s="163"/>
      <c r="W547" s="163"/>
      <c r="X547" s="163"/>
      <c r="Y547" s="163"/>
      <c r="Z547" s="163"/>
    </row>
    <row r="548" ht="12.75" customHeight="1">
      <c r="A548" s="163"/>
      <c r="B548" s="163"/>
      <c r="C548" s="163"/>
      <c r="D548" s="163"/>
      <c r="E548" s="250"/>
      <c r="F548" s="250"/>
      <c r="G548" s="163"/>
      <c r="H548" s="163"/>
      <c r="I548" s="163"/>
      <c r="J548" s="163"/>
      <c r="K548" s="163"/>
      <c r="L548" s="163"/>
      <c r="M548" s="163"/>
      <c r="N548" s="163"/>
      <c r="O548" s="163"/>
      <c r="P548" s="163"/>
      <c r="Q548" s="163"/>
      <c r="R548" s="163"/>
      <c r="S548" s="163"/>
      <c r="T548" s="163"/>
      <c r="U548" s="163"/>
      <c r="V548" s="163"/>
      <c r="W548" s="163"/>
      <c r="X548" s="163"/>
      <c r="Y548" s="163"/>
      <c r="Z548" s="163"/>
    </row>
    <row r="549" ht="12.75" customHeight="1">
      <c r="A549" s="163"/>
      <c r="B549" s="163"/>
      <c r="C549" s="163"/>
      <c r="D549" s="163"/>
      <c r="E549" s="250"/>
      <c r="F549" s="250"/>
      <c r="G549" s="163"/>
      <c r="H549" s="163"/>
      <c r="I549" s="163"/>
      <c r="J549" s="163"/>
      <c r="K549" s="163"/>
      <c r="L549" s="163"/>
      <c r="M549" s="163"/>
      <c r="N549" s="163"/>
      <c r="O549" s="163"/>
      <c r="P549" s="163"/>
      <c r="Q549" s="163"/>
      <c r="R549" s="163"/>
      <c r="S549" s="163"/>
      <c r="T549" s="163"/>
      <c r="U549" s="163"/>
      <c r="V549" s="163"/>
      <c r="W549" s="163"/>
      <c r="X549" s="163"/>
      <c r="Y549" s="163"/>
      <c r="Z549" s="163"/>
    </row>
    <row r="550" ht="12.75" customHeight="1">
      <c r="A550" s="163"/>
      <c r="B550" s="163"/>
      <c r="C550" s="163"/>
      <c r="D550" s="163"/>
      <c r="E550" s="250"/>
      <c r="F550" s="250"/>
      <c r="G550" s="163"/>
      <c r="H550" s="163"/>
      <c r="I550" s="163"/>
      <c r="J550" s="163"/>
      <c r="K550" s="163"/>
      <c r="L550" s="163"/>
      <c r="M550" s="163"/>
      <c r="N550" s="163"/>
      <c r="O550" s="163"/>
      <c r="P550" s="163"/>
      <c r="Q550" s="163"/>
      <c r="R550" s="163"/>
      <c r="S550" s="163"/>
      <c r="T550" s="163"/>
      <c r="U550" s="163"/>
      <c r="V550" s="163"/>
      <c r="W550" s="163"/>
      <c r="X550" s="163"/>
      <c r="Y550" s="163"/>
      <c r="Z550" s="163"/>
    </row>
    <row r="551" ht="12.75" customHeight="1">
      <c r="A551" s="163"/>
      <c r="B551" s="163"/>
      <c r="C551" s="163"/>
      <c r="D551" s="163"/>
      <c r="E551" s="250"/>
      <c r="F551" s="250"/>
      <c r="G551" s="163"/>
      <c r="H551" s="163"/>
      <c r="I551" s="163"/>
      <c r="J551" s="163"/>
      <c r="K551" s="163"/>
      <c r="L551" s="163"/>
      <c r="M551" s="163"/>
      <c r="N551" s="163"/>
      <c r="O551" s="163"/>
      <c r="P551" s="163"/>
      <c r="Q551" s="163"/>
      <c r="R551" s="163"/>
      <c r="S551" s="163"/>
      <c r="T551" s="163"/>
      <c r="U551" s="163"/>
      <c r="V551" s="163"/>
      <c r="W551" s="163"/>
      <c r="X551" s="163"/>
      <c r="Y551" s="163"/>
      <c r="Z551" s="163"/>
    </row>
    <row r="552" ht="12.75" customHeight="1">
      <c r="A552" s="163"/>
      <c r="B552" s="163"/>
      <c r="C552" s="163"/>
      <c r="D552" s="163"/>
      <c r="E552" s="250"/>
      <c r="F552" s="250"/>
      <c r="G552" s="163"/>
      <c r="H552" s="163"/>
      <c r="I552" s="163"/>
      <c r="J552" s="163"/>
      <c r="K552" s="163"/>
      <c r="L552" s="163"/>
      <c r="M552" s="163"/>
      <c r="N552" s="163"/>
      <c r="O552" s="163"/>
      <c r="P552" s="163"/>
      <c r="Q552" s="163"/>
      <c r="R552" s="163"/>
      <c r="S552" s="163"/>
      <c r="T552" s="163"/>
      <c r="U552" s="163"/>
      <c r="V552" s="163"/>
      <c r="W552" s="163"/>
      <c r="X552" s="163"/>
      <c r="Y552" s="163"/>
      <c r="Z552" s="163"/>
    </row>
    <row r="553" ht="12.75" customHeight="1">
      <c r="A553" s="163"/>
      <c r="B553" s="163"/>
      <c r="C553" s="163"/>
      <c r="D553" s="163"/>
      <c r="E553" s="250"/>
      <c r="F553" s="250"/>
      <c r="G553" s="163"/>
      <c r="H553" s="163"/>
      <c r="I553" s="163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</row>
    <row r="554" ht="12.75" customHeight="1">
      <c r="A554" s="163"/>
      <c r="B554" s="163"/>
      <c r="C554" s="163"/>
      <c r="D554" s="163"/>
      <c r="E554" s="250"/>
      <c r="F554" s="250"/>
      <c r="G554" s="163"/>
      <c r="H554" s="163"/>
      <c r="I554" s="163"/>
      <c r="J554" s="163"/>
      <c r="K554" s="163"/>
      <c r="L554" s="163"/>
      <c r="M554" s="163"/>
      <c r="N554" s="163"/>
      <c r="O554" s="163"/>
      <c r="P554" s="163"/>
      <c r="Q554" s="163"/>
      <c r="R554" s="163"/>
      <c r="S554" s="163"/>
      <c r="T554" s="163"/>
      <c r="U554" s="163"/>
      <c r="V554" s="163"/>
      <c r="W554" s="163"/>
      <c r="X554" s="163"/>
      <c r="Y554" s="163"/>
      <c r="Z554" s="163"/>
    </row>
    <row r="555" ht="12.75" customHeight="1">
      <c r="A555" s="163"/>
      <c r="B555" s="163"/>
      <c r="C555" s="163"/>
      <c r="D555" s="163"/>
      <c r="E555" s="250"/>
      <c r="F555" s="250"/>
      <c r="G555" s="163"/>
      <c r="H555" s="163"/>
      <c r="I555" s="163"/>
      <c r="J555" s="163"/>
      <c r="K555" s="163"/>
      <c r="L555" s="163"/>
      <c r="M555" s="163"/>
      <c r="N555" s="163"/>
      <c r="O555" s="163"/>
      <c r="P555" s="163"/>
      <c r="Q555" s="163"/>
      <c r="R555" s="163"/>
      <c r="S555" s="163"/>
      <c r="T555" s="163"/>
      <c r="U555" s="163"/>
      <c r="V555" s="163"/>
      <c r="W555" s="163"/>
      <c r="X555" s="163"/>
      <c r="Y555" s="163"/>
      <c r="Z555" s="163"/>
    </row>
    <row r="556" ht="12.75" customHeight="1">
      <c r="A556" s="163"/>
      <c r="B556" s="163"/>
      <c r="C556" s="163"/>
      <c r="D556" s="163"/>
      <c r="E556" s="250"/>
      <c r="F556" s="250"/>
      <c r="G556" s="163"/>
      <c r="H556" s="163"/>
      <c r="I556" s="163"/>
      <c r="J556" s="163"/>
      <c r="K556" s="163"/>
      <c r="L556" s="163"/>
      <c r="M556" s="163"/>
      <c r="N556" s="163"/>
      <c r="O556" s="163"/>
      <c r="P556" s="163"/>
      <c r="Q556" s="163"/>
      <c r="R556" s="163"/>
      <c r="S556" s="163"/>
      <c r="T556" s="163"/>
      <c r="U556" s="163"/>
      <c r="V556" s="163"/>
      <c r="W556" s="163"/>
      <c r="X556" s="163"/>
      <c r="Y556" s="163"/>
      <c r="Z556" s="163"/>
    </row>
    <row r="557" ht="12.75" customHeight="1">
      <c r="A557" s="163"/>
      <c r="B557" s="163"/>
      <c r="C557" s="163"/>
      <c r="D557" s="163"/>
      <c r="E557" s="250"/>
      <c r="F557" s="250"/>
      <c r="G557" s="163"/>
      <c r="H557" s="163"/>
      <c r="I557" s="163"/>
      <c r="J557" s="163"/>
      <c r="K557" s="163"/>
      <c r="L557" s="163"/>
      <c r="M557" s="163"/>
      <c r="N557" s="163"/>
      <c r="O557" s="163"/>
      <c r="P557" s="163"/>
      <c r="Q557" s="163"/>
      <c r="R557" s="163"/>
      <c r="S557" s="163"/>
      <c r="T557" s="163"/>
      <c r="U557" s="163"/>
      <c r="V557" s="163"/>
      <c r="W557" s="163"/>
      <c r="X557" s="163"/>
      <c r="Y557" s="163"/>
      <c r="Z557" s="163"/>
    </row>
    <row r="558" ht="12.75" customHeight="1">
      <c r="A558" s="163"/>
      <c r="B558" s="163"/>
      <c r="C558" s="163"/>
      <c r="D558" s="163"/>
      <c r="E558" s="250"/>
      <c r="F558" s="250"/>
      <c r="G558" s="163"/>
      <c r="H558" s="163"/>
      <c r="I558" s="163"/>
      <c r="J558" s="163"/>
      <c r="K558" s="163"/>
      <c r="L558" s="163"/>
      <c r="M558" s="163"/>
      <c r="N558" s="163"/>
      <c r="O558" s="163"/>
      <c r="P558" s="163"/>
      <c r="Q558" s="163"/>
      <c r="R558" s="163"/>
      <c r="S558" s="163"/>
      <c r="T558" s="163"/>
      <c r="U558" s="163"/>
      <c r="V558" s="163"/>
      <c r="W558" s="163"/>
      <c r="X558" s="163"/>
      <c r="Y558" s="163"/>
      <c r="Z558" s="163"/>
    </row>
    <row r="559" ht="12.75" customHeight="1">
      <c r="A559" s="163"/>
      <c r="B559" s="163"/>
      <c r="C559" s="163"/>
      <c r="D559" s="163"/>
      <c r="E559" s="250"/>
      <c r="F559" s="250"/>
      <c r="G559" s="163"/>
      <c r="H559" s="163"/>
      <c r="I559" s="163"/>
      <c r="J559" s="163"/>
      <c r="K559" s="163"/>
      <c r="L559" s="163"/>
      <c r="M559" s="163"/>
      <c r="N559" s="163"/>
      <c r="O559" s="163"/>
      <c r="P559" s="163"/>
      <c r="Q559" s="163"/>
      <c r="R559" s="163"/>
      <c r="S559" s="163"/>
      <c r="T559" s="163"/>
      <c r="U559" s="163"/>
      <c r="V559" s="163"/>
      <c r="W559" s="163"/>
      <c r="X559" s="163"/>
      <c r="Y559" s="163"/>
      <c r="Z559" s="163"/>
    </row>
    <row r="560" ht="12.75" customHeight="1">
      <c r="A560" s="163"/>
      <c r="B560" s="163"/>
      <c r="C560" s="163"/>
      <c r="D560" s="163"/>
      <c r="E560" s="250"/>
      <c r="F560" s="250"/>
      <c r="G560" s="163"/>
      <c r="H560" s="163"/>
      <c r="I560" s="163"/>
      <c r="J560" s="163"/>
      <c r="K560" s="163"/>
      <c r="L560" s="163"/>
      <c r="M560" s="163"/>
      <c r="N560" s="163"/>
      <c r="O560" s="163"/>
      <c r="P560" s="163"/>
      <c r="Q560" s="163"/>
      <c r="R560" s="163"/>
      <c r="S560" s="163"/>
      <c r="T560" s="163"/>
      <c r="U560" s="163"/>
      <c r="V560" s="163"/>
      <c r="W560" s="163"/>
      <c r="X560" s="163"/>
      <c r="Y560" s="163"/>
      <c r="Z560" s="163"/>
    </row>
    <row r="561" ht="12.75" customHeight="1">
      <c r="A561" s="163"/>
      <c r="B561" s="163"/>
      <c r="C561" s="163"/>
      <c r="D561" s="163"/>
      <c r="E561" s="250"/>
      <c r="F561" s="250"/>
      <c r="G561" s="163"/>
      <c r="H561" s="163"/>
      <c r="I561" s="163"/>
      <c r="J561" s="163"/>
      <c r="K561" s="163"/>
      <c r="L561" s="163"/>
      <c r="M561" s="163"/>
      <c r="N561" s="163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</row>
    <row r="562" ht="12.75" customHeight="1">
      <c r="A562" s="163"/>
      <c r="B562" s="163"/>
      <c r="C562" s="163"/>
      <c r="D562" s="163"/>
      <c r="E562" s="250"/>
      <c r="F562" s="250"/>
      <c r="G562" s="163"/>
      <c r="H562" s="163"/>
      <c r="I562" s="163"/>
      <c r="J562" s="163"/>
      <c r="K562" s="163"/>
      <c r="L562" s="163"/>
      <c r="M562" s="163"/>
      <c r="N562" s="163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</row>
    <row r="563" ht="12.75" customHeight="1">
      <c r="A563" s="163"/>
      <c r="B563" s="163"/>
      <c r="C563" s="163"/>
      <c r="D563" s="163"/>
      <c r="E563" s="250"/>
      <c r="F563" s="250"/>
      <c r="G563" s="163"/>
      <c r="H563" s="163"/>
      <c r="I563" s="163"/>
      <c r="J563" s="163"/>
      <c r="K563" s="163"/>
      <c r="L563" s="163"/>
      <c r="M563" s="163"/>
      <c r="N563" s="163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</row>
    <row r="564" ht="12.75" customHeight="1">
      <c r="A564" s="163"/>
      <c r="B564" s="163"/>
      <c r="C564" s="163"/>
      <c r="D564" s="163"/>
      <c r="E564" s="250"/>
      <c r="F564" s="250"/>
      <c r="G564" s="163"/>
      <c r="H564" s="163"/>
      <c r="I564" s="163"/>
      <c r="J564" s="163"/>
      <c r="K564" s="163"/>
      <c r="L564" s="163"/>
      <c r="M564" s="163"/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</row>
    <row r="565" ht="12.75" customHeight="1">
      <c r="A565" s="163"/>
      <c r="B565" s="163"/>
      <c r="C565" s="163"/>
      <c r="D565" s="163"/>
      <c r="E565" s="250"/>
      <c r="F565" s="250"/>
      <c r="G565" s="163"/>
      <c r="H565" s="163"/>
      <c r="I565" s="163"/>
      <c r="J565" s="163"/>
      <c r="K565" s="163"/>
      <c r="L565" s="163"/>
      <c r="M565" s="163"/>
      <c r="N565" s="163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</row>
    <row r="566" ht="12.75" customHeight="1">
      <c r="A566" s="163"/>
      <c r="B566" s="163"/>
      <c r="C566" s="163"/>
      <c r="D566" s="163"/>
      <c r="E566" s="250"/>
      <c r="F566" s="250"/>
      <c r="G566" s="163"/>
      <c r="H566" s="163"/>
      <c r="I566" s="163"/>
      <c r="J566" s="163"/>
      <c r="K566" s="163"/>
      <c r="L566" s="163"/>
      <c r="M566" s="163"/>
      <c r="N566" s="163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</row>
    <row r="567" ht="12.75" customHeight="1">
      <c r="A567" s="163"/>
      <c r="B567" s="163"/>
      <c r="C567" s="163"/>
      <c r="D567" s="163"/>
      <c r="E567" s="250"/>
      <c r="F567" s="250"/>
      <c r="G567" s="163"/>
      <c r="H567" s="163"/>
      <c r="I567" s="163"/>
      <c r="J567" s="163"/>
      <c r="K567" s="163"/>
      <c r="L567" s="163"/>
      <c r="M567" s="163"/>
      <c r="N567" s="1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</row>
    <row r="568" ht="12.75" customHeight="1">
      <c r="A568" s="163"/>
      <c r="B568" s="163"/>
      <c r="C568" s="163"/>
      <c r="D568" s="163"/>
      <c r="E568" s="250"/>
      <c r="F568" s="250"/>
      <c r="G568" s="163"/>
      <c r="H568" s="163"/>
      <c r="I568" s="163"/>
      <c r="J568" s="163"/>
      <c r="K568" s="163"/>
      <c r="L568" s="163"/>
      <c r="M568" s="163"/>
      <c r="N568" s="163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</row>
    <row r="569" ht="12.75" customHeight="1">
      <c r="A569" s="163"/>
      <c r="B569" s="163"/>
      <c r="C569" s="163"/>
      <c r="D569" s="163"/>
      <c r="E569" s="250"/>
      <c r="F569" s="250"/>
      <c r="G569" s="163"/>
      <c r="H569" s="163"/>
      <c r="I569" s="163"/>
      <c r="J569" s="163"/>
      <c r="K569" s="163"/>
      <c r="L569" s="163"/>
      <c r="M569" s="163"/>
      <c r="N569" s="163"/>
      <c r="O569" s="163"/>
      <c r="P569" s="163"/>
      <c r="Q569" s="163"/>
      <c r="R569" s="163"/>
      <c r="S569" s="163"/>
      <c r="T569" s="163"/>
      <c r="U569" s="163"/>
      <c r="V569" s="163"/>
      <c r="W569" s="163"/>
      <c r="X569" s="163"/>
      <c r="Y569" s="163"/>
      <c r="Z569" s="163"/>
    </row>
    <row r="570" ht="12.75" customHeight="1">
      <c r="A570" s="163"/>
      <c r="B570" s="163"/>
      <c r="C570" s="163"/>
      <c r="D570" s="163"/>
      <c r="E570" s="250"/>
      <c r="F570" s="250"/>
      <c r="G570" s="163"/>
      <c r="H570" s="163"/>
      <c r="I570" s="163"/>
      <c r="J570" s="163"/>
      <c r="K570" s="163"/>
      <c r="L570" s="163"/>
      <c r="M570" s="163"/>
      <c r="N570" s="163"/>
      <c r="O570" s="163"/>
      <c r="P570" s="163"/>
      <c r="Q570" s="163"/>
      <c r="R570" s="163"/>
      <c r="S570" s="163"/>
      <c r="T570" s="163"/>
      <c r="U570" s="163"/>
      <c r="V570" s="163"/>
      <c r="W570" s="163"/>
      <c r="X570" s="163"/>
      <c r="Y570" s="163"/>
      <c r="Z570" s="163"/>
    </row>
    <row r="571" ht="12.75" customHeight="1">
      <c r="A571" s="163"/>
      <c r="B571" s="163"/>
      <c r="C571" s="163"/>
      <c r="D571" s="163"/>
      <c r="E571" s="250"/>
      <c r="F571" s="250"/>
      <c r="G571" s="163"/>
      <c r="H571" s="163"/>
      <c r="I571" s="163"/>
      <c r="J571" s="163"/>
      <c r="K571" s="163"/>
      <c r="L571" s="163"/>
      <c r="M571" s="163"/>
      <c r="N571" s="163"/>
      <c r="O571" s="163"/>
      <c r="P571" s="163"/>
      <c r="Q571" s="163"/>
      <c r="R571" s="163"/>
      <c r="S571" s="163"/>
      <c r="T571" s="163"/>
      <c r="U571" s="163"/>
      <c r="V571" s="163"/>
      <c r="W571" s="163"/>
      <c r="X571" s="163"/>
      <c r="Y571" s="163"/>
      <c r="Z571" s="163"/>
    </row>
    <row r="572" ht="12.75" customHeight="1">
      <c r="A572" s="163"/>
      <c r="B572" s="163"/>
      <c r="C572" s="163"/>
      <c r="D572" s="163"/>
      <c r="E572" s="250"/>
      <c r="F572" s="250"/>
      <c r="G572" s="163"/>
      <c r="H572" s="163"/>
      <c r="I572" s="163"/>
      <c r="J572" s="163"/>
      <c r="K572" s="163"/>
      <c r="L572" s="163"/>
      <c r="M572" s="163"/>
      <c r="N572" s="163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</row>
    <row r="573" ht="12.75" customHeight="1">
      <c r="A573" s="163"/>
      <c r="B573" s="163"/>
      <c r="C573" s="163"/>
      <c r="D573" s="163"/>
      <c r="E573" s="250"/>
      <c r="F573" s="250"/>
      <c r="G573" s="163"/>
      <c r="H573" s="163"/>
      <c r="I573" s="163"/>
      <c r="J573" s="163"/>
      <c r="K573" s="163"/>
      <c r="L573" s="163"/>
      <c r="M573" s="163"/>
      <c r="N573" s="163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</row>
    <row r="574" ht="12.75" customHeight="1">
      <c r="A574" s="163"/>
      <c r="B574" s="163"/>
      <c r="C574" s="163"/>
      <c r="D574" s="163"/>
      <c r="E574" s="250"/>
      <c r="F574" s="250"/>
      <c r="G574" s="163"/>
      <c r="H574" s="163"/>
      <c r="I574" s="163"/>
      <c r="J574" s="163"/>
      <c r="K574" s="163"/>
      <c r="L574" s="163"/>
      <c r="M574" s="163"/>
      <c r="N574" s="163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</row>
    <row r="575" ht="12.75" customHeight="1">
      <c r="A575" s="163"/>
      <c r="B575" s="163"/>
      <c r="C575" s="163"/>
      <c r="D575" s="163"/>
      <c r="E575" s="250"/>
      <c r="F575" s="250"/>
      <c r="G575" s="163"/>
      <c r="H575" s="163"/>
      <c r="I575" s="163"/>
      <c r="J575" s="163"/>
      <c r="K575" s="163"/>
      <c r="L575" s="163"/>
      <c r="M575" s="163"/>
      <c r="N575" s="163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</row>
    <row r="576" ht="12.75" customHeight="1">
      <c r="A576" s="163"/>
      <c r="B576" s="163"/>
      <c r="C576" s="163"/>
      <c r="D576" s="163"/>
      <c r="E576" s="250"/>
      <c r="F576" s="250"/>
      <c r="G576" s="163"/>
      <c r="H576" s="163"/>
      <c r="I576" s="163"/>
      <c r="J576" s="163"/>
      <c r="K576" s="163"/>
      <c r="L576" s="163"/>
      <c r="M576" s="163"/>
      <c r="N576" s="163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</row>
    <row r="577" ht="12.75" customHeight="1">
      <c r="A577" s="163"/>
      <c r="B577" s="163"/>
      <c r="C577" s="163"/>
      <c r="D577" s="163"/>
      <c r="E577" s="250"/>
      <c r="F577" s="250"/>
      <c r="G577" s="163"/>
      <c r="H577" s="163"/>
      <c r="I577" s="163"/>
      <c r="J577" s="163"/>
      <c r="K577" s="163"/>
      <c r="L577" s="163"/>
      <c r="M577" s="163"/>
      <c r="N577" s="163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</row>
    <row r="578" ht="12.75" customHeight="1">
      <c r="A578" s="163"/>
      <c r="B578" s="163"/>
      <c r="C578" s="163"/>
      <c r="D578" s="163"/>
      <c r="E578" s="250"/>
      <c r="F578" s="250"/>
      <c r="G578" s="163"/>
      <c r="H578" s="163"/>
      <c r="I578" s="163"/>
      <c r="J578" s="163"/>
      <c r="K578" s="163"/>
      <c r="L578" s="163"/>
      <c r="M578" s="163"/>
      <c r="N578" s="163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</row>
    <row r="579" ht="12.75" customHeight="1">
      <c r="A579" s="163"/>
      <c r="B579" s="163"/>
      <c r="C579" s="163"/>
      <c r="D579" s="163"/>
      <c r="E579" s="250"/>
      <c r="F579" s="250"/>
      <c r="G579" s="163"/>
      <c r="H579" s="163"/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</row>
    <row r="580" ht="12.75" customHeight="1">
      <c r="A580" s="163"/>
      <c r="B580" s="163"/>
      <c r="C580" s="163"/>
      <c r="D580" s="163"/>
      <c r="E580" s="250"/>
      <c r="F580" s="250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</row>
    <row r="581" ht="12.75" customHeight="1">
      <c r="A581" s="163"/>
      <c r="B581" s="163"/>
      <c r="C581" s="163"/>
      <c r="D581" s="163"/>
      <c r="E581" s="250"/>
      <c r="F581" s="250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</row>
    <row r="582" ht="12.75" customHeight="1">
      <c r="A582" s="163"/>
      <c r="B582" s="163"/>
      <c r="C582" s="163"/>
      <c r="D582" s="163"/>
      <c r="E582" s="250"/>
      <c r="F582" s="250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</row>
    <row r="583" ht="12.75" customHeight="1">
      <c r="A583" s="163"/>
      <c r="B583" s="163"/>
      <c r="C583" s="163"/>
      <c r="D583" s="163"/>
      <c r="E583" s="250"/>
      <c r="F583" s="250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</row>
    <row r="584" ht="12.75" customHeight="1">
      <c r="A584" s="163"/>
      <c r="B584" s="163"/>
      <c r="C584" s="163"/>
      <c r="D584" s="163"/>
      <c r="E584" s="250"/>
      <c r="F584" s="250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</row>
    <row r="585" ht="12.75" customHeight="1">
      <c r="A585" s="163"/>
      <c r="B585" s="163"/>
      <c r="C585" s="163"/>
      <c r="D585" s="163"/>
      <c r="E585" s="250"/>
      <c r="F585" s="250"/>
      <c r="G585" s="163"/>
      <c r="H585" s="163"/>
      <c r="I585" s="163"/>
      <c r="J585" s="163"/>
      <c r="K585" s="163"/>
      <c r="L585" s="163"/>
      <c r="M585" s="163"/>
      <c r="N585" s="163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</row>
    <row r="586" ht="12.75" customHeight="1">
      <c r="A586" s="163"/>
      <c r="B586" s="163"/>
      <c r="C586" s="163"/>
      <c r="D586" s="163"/>
      <c r="E586" s="250"/>
      <c r="F586" s="250"/>
      <c r="G586" s="163"/>
      <c r="H586" s="163"/>
      <c r="I586" s="163"/>
      <c r="J586" s="163"/>
      <c r="K586" s="163"/>
      <c r="L586" s="163"/>
      <c r="M586" s="163"/>
      <c r="N586" s="163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</row>
    <row r="587" ht="12.75" customHeight="1">
      <c r="A587" s="163"/>
      <c r="B587" s="163"/>
      <c r="C587" s="163"/>
      <c r="D587" s="163"/>
      <c r="E587" s="250"/>
      <c r="F587" s="250"/>
      <c r="G587" s="163"/>
      <c r="H587" s="163"/>
      <c r="I587" s="163"/>
      <c r="J587" s="163"/>
      <c r="K587" s="163"/>
      <c r="L587" s="163"/>
      <c r="M587" s="163"/>
      <c r="N587" s="163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</row>
    <row r="588" ht="12.75" customHeight="1">
      <c r="A588" s="163"/>
      <c r="B588" s="163"/>
      <c r="C588" s="163"/>
      <c r="D588" s="163"/>
      <c r="E588" s="250"/>
      <c r="F588" s="250"/>
      <c r="G588" s="163"/>
      <c r="H588" s="163"/>
      <c r="I588" s="163"/>
      <c r="J588" s="163"/>
      <c r="K588" s="163"/>
      <c r="L588" s="163"/>
      <c r="M588" s="163"/>
      <c r="N588" s="163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</row>
    <row r="589" ht="12.75" customHeight="1">
      <c r="A589" s="163"/>
      <c r="B589" s="163"/>
      <c r="C589" s="163"/>
      <c r="D589" s="163"/>
      <c r="E589" s="250"/>
      <c r="F589" s="250"/>
      <c r="G589" s="163"/>
      <c r="H589" s="163"/>
      <c r="I589" s="163"/>
      <c r="J589" s="163"/>
      <c r="K589" s="163"/>
      <c r="L589" s="163"/>
      <c r="M589" s="163"/>
      <c r="N589" s="163"/>
      <c r="O589" s="163"/>
      <c r="P589" s="163"/>
      <c r="Q589" s="163"/>
      <c r="R589" s="163"/>
      <c r="S589" s="163"/>
      <c r="T589" s="163"/>
      <c r="U589" s="163"/>
      <c r="V589" s="163"/>
      <c r="W589" s="163"/>
      <c r="X589" s="163"/>
      <c r="Y589" s="163"/>
      <c r="Z589" s="163"/>
    </row>
    <row r="590" ht="12.75" customHeight="1">
      <c r="A590" s="163"/>
      <c r="B590" s="163"/>
      <c r="C590" s="163"/>
      <c r="D590" s="163"/>
      <c r="E590" s="250"/>
      <c r="F590" s="250"/>
      <c r="G590" s="163"/>
      <c r="H590" s="163"/>
      <c r="I590" s="163"/>
      <c r="J590" s="163"/>
      <c r="K590" s="163"/>
      <c r="L590" s="163"/>
      <c r="M590" s="163"/>
      <c r="N590" s="163"/>
      <c r="O590" s="163"/>
      <c r="P590" s="163"/>
      <c r="Q590" s="163"/>
      <c r="R590" s="163"/>
      <c r="S590" s="163"/>
      <c r="T590" s="163"/>
      <c r="U590" s="163"/>
      <c r="V590" s="163"/>
      <c r="W590" s="163"/>
      <c r="X590" s="163"/>
      <c r="Y590" s="163"/>
      <c r="Z590" s="163"/>
    </row>
    <row r="591" ht="12.75" customHeight="1">
      <c r="A591" s="163"/>
      <c r="B591" s="163"/>
      <c r="C591" s="163"/>
      <c r="D591" s="163"/>
      <c r="E591" s="250"/>
      <c r="F591" s="250"/>
      <c r="G591" s="163"/>
      <c r="H591" s="163"/>
      <c r="I591" s="163"/>
      <c r="J591" s="163"/>
      <c r="K591" s="163"/>
      <c r="L591" s="163"/>
      <c r="M591" s="163"/>
      <c r="N591" s="163"/>
      <c r="O591" s="163"/>
      <c r="P591" s="163"/>
      <c r="Q591" s="163"/>
      <c r="R591" s="163"/>
      <c r="S591" s="163"/>
      <c r="T591" s="163"/>
      <c r="U591" s="163"/>
      <c r="V591" s="163"/>
      <c r="W591" s="163"/>
      <c r="X591" s="163"/>
      <c r="Y591" s="163"/>
      <c r="Z591" s="163"/>
    </row>
    <row r="592" ht="12.75" customHeight="1">
      <c r="A592" s="163"/>
      <c r="B592" s="163"/>
      <c r="C592" s="163"/>
      <c r="D592" s="163"/>
      <c r="E592" s="250"/>
      <c r="F592" s="250"/>
      <c r="G592" s="163"/>
      <c r="H592" s="163"/>
      <c r="I592" s="163"/>
      <c r="J592" s="163"/>
      <c r="K592" s="163"/>
      <c r="L592" s="163"/>
      <c r="M592" s="163"/>
      <c r="N592" s="163"/>
      <c r="O592" s="163"/>
      <c r="P592" s="163"/>
      <c r="Q592" s="163"/>
      <c r="R592" s="163"/>
      <c r="S592" s="163"/>
      <c r="T592" s="163"/>
      <c r="U592" s="163"/>
      <c r="V592" s="163"/>
      <c r="W592" s="163"/>
      <c r="X592" s="163"/>
      <c r="Y592" s="163"/>
      <c r="Z592" s="163"/>
    </row>
    <row r="593" ht="12.75" customHeight="1">
      <c r="A593" s="163"/>
      <c r="B593" s="163"/>
      <c r="C593" s="163"/>
      <c r="D593" s="163"/>
      <c r="E593" s="250"/>
      <c r="F593" s="250"/>
      <c r="G593" s="163"/>
      <c r="H593" s="163"/>
      <c r="I593" s="163"/>
      <c r="J593" s="163"/>
      <c r="K593" s="163"/>
      <c r="L593" s="163"/>
      <c r="M593" s="163"/>
      <c r="N593" s="163"/>
      <c r="O593" s="163"/>
      <c r="P593" s="163"/>
      <c r="Q593" s="163"/>
      <c r="R593" s="163"/>
      <c r="S593" s="163"/>
      <c r="T593" s="163"/>
      <c r="U593" s="163"/>
      <c r="V593" s="163"/>
      <c r="W593" s="163"/>
      <c r="X593" s="163"/>
      <c r="Y593" s="163"/>
      <c r="Z593" s="163"/>
    </row>
    <row r="594" ht="12.75" customHeight="1">
      <c r="A594" s="163"/>
      <c r="B594" s="163"/>
      <c r="C594" s="163"/>
      <c r="D594" s="163"/>
      <c r="E594" s="250"/>
      <c r="F594" s="250"/>
      <c r="G594" s="163"/>
      <c r="H594" s="163"/>
      <c r="I594" s="163"/>
      <c r="J594" s="163"/>
      <c r="K594" s="163"/>
      <c r="L594" s="163"/>
      <c r="M594" s="163"/>
      <c r="N594" s="163"/>
      <c r="O594" s="163"/>
      <c r="P594" s="163"/>
      <c r="Q594" s="163"/>
      <c r="R594" s="163"/>
      <c r="S594" s="163"/>
      <c r="T594" s="163"/>
      <c r="U594" s="163"/>
      <c r="V594" s="163"/>
      <c r="W594" s="163"/>
      <c r="X594" s="163"/>
      <c r="Y594" s="163"/>
      <c r="Z594" s="163"/>
    </row>
    <row r="595" ht="12.75" customHeight="1">
      <c r="A595" s="163"/>
      <c r="B595" s="163"/>
      <c r="C595" s="163"/>
      <c r="D595" s="163"/>
      <c r="E595" s="250"/>
      <c r="F595" s="250"/>
      <c r="G595" s="163"/>
      <c r="H595" s="163"/>
      <c r="I595" s="163"/>
      <c r="J595" s="163"/>
      <c r="K595" s="163"/>
      <c r="L595" s="163"/>
      <c r="M595" s="163"/>
      <c r="N595" s="163"/>
      <c r="O595" s="163"/>
      <c r="P595" s="163"/>
      <c r="Q595" s="163"/>
      <c r="R595" s="163"/>
      <c r="S595" s="163"/>
      <c r="T595" s="163"/>
      <c r="U595" s="163"/>
      <c r="V595" s="163"/>
      <c r="W595" s="163"/>
      <c r="X595" s="163"/>
      <c r="Y595" s="163"/>
      <c r="Z595" s="163"/>
    </row>
    <row r="596" ht="12.75" customHeight="1">
      <c r="A596" s="163"/>
      <c r="B596" s="163"/>
      <c r="C596" s="163"/>
      <c r="D596" s="163"/>
      <c r="E596" s="250"/>
      <c r="F596" s="250"/>
      <c r="G596" s="163"/>
      <c r="H596" s="163"/>
      <c r="I596" s="163"/>
      <c r="J596" s="163"/>
      <c r="K596" s="163"/>
      <c r="L596" s="163"/>
      <c r="M596" s="163"/>
      <c r="N596" s="163"/>
      <c r="O596" s="163"/>
      <c r="P596" s="163"/>
      <c r="Q596" s="163"/>
      <c r="R596" s="163"/>
      <c r="S596" s="163"/>
      <c r="T596" s="163"/>
      <c r="U596" s="163"/>
      <c r="V596" s="163"/>
      <c r="W596" s="163"/>
      <c r="X596" s="163"/>
      <c r="Y596" s="163"/>
      <c r="Z596" s="163"/>
    </row>
    <row r="597" ht="12.75" customHeight="1">
      <c r="A597" s="163"/>
      <c r="B597" s="163"/>
      <c r="C597" s="163"/>
      <c r="D597" s="163"/>
      <c r="E597" s="250"/>
      <c r="F597" s="250"/>
      <c r="G597" s="163"/>
      <c r="H597" s="163"/>
      <c r="I597" s="163"/>
      <c r="J597" s="163"/>
      <c r="K597" s="163"/>
      <c r="L597" s="163"/>
      <c r="M597" s="163"/>
      <c r="N597" s="163"/>
      <c r="O597" s="163"/>
      <c r="P597" s="163"/>
      <c r="Q597" s="163"/>
      <c r="R597" s="163"/>
      <c r="S597" s="163"/>
      <c r="T597" s="163"/>
      <c r="U597" s="163"/>
      <c r="V597" s="163"/>
      <c r="W597" s="163"/>
      <c r="X597" s="163"/>
      <c r="Y597" s="163"/>
      <c r="Z597" s="163"/>
    </row>
    <row r="598" ht="12.75" customHeight="1">
      <c r="A598" s="163"/>
      <c r="B598" s="163"/>
      <c r="C598" s="163"/>
      <c r="D598" s="163"/>
      <c r="E598" s="250"/>
      <c r="F598" s="250"/>
      <c r="G598" s="163"/>
      <c r="H598" s="163"/>
      <c r="I598" s="163"/>
      <c r="J598" s="163"/>
      <c r="K598" s="163"/>
      <c r="L598" s="163"/>
      <c r="M598" s="163"/>
      <c r="N598" s="163"/>
      <c r="O598" s="163"/>
      <c r="P598" s="163"/>
      <c r="Q598" s="163"/>
      <c r="R598" s="163"/>
      <c r="S598" s="163"/>
      <c r="T598" s="163"/>
      <c r="U598" s="163"/>
      <c r="V598" s="163"/>
      <c r="W598" s="163"/>
      <c r="X598" s="163"/>
      <c r="Y598" s="163"/>
      <c r="Z598" s="163"/>
    </row>
    <row r="599" ht="12.75" customHeight="1">
      <c r="A599" s="163"/>
      <c r="B599" s="163"/>
      <c r="C599" s="163"/>
      <c r="D599" s="163"/>
      <c r="E599" s="250"/>
      <c r="F599" s="250"/>
      <c r="G599" s="163"/>
      <c r="H599" s="163"/>
      <c r="I599" s="163"/>
      <c r="J599" s="163"/>
      <c r="K599" s="163"/>
      <c r="L599" s="163"/>
      <c r="M599" s="163"/>
      <c r="N599" s="163"/>
      <c r="O599" s="163"/>
      <c r="P599" s="163"/>
      <c r="Q599" s="163"/>
      <c r="R599" s="163"/>
      <c r="S599" s="163"/>
      <c r="T599" s="163"/>
      <c r="U599" s="163"/>
      <c r="V599" s="163"/>
      <c r="W599" s="163"/>
      <c r="X599" s="163"/>
      <c r="Y599" s="163"/>
      <c r="Z599" s="163"/>
    </row>
    <row r="600" ht="12.75" customHeight="1">
      <c r="A600" s="163"/>
      <c r="B600" s="163"/>
      <c r="C600" s="163"/>
      <c r="D600" s="163"/>
      <c r="E600" s="250"/>
      <c r="F600" s="250"/>
      <c r="G600" s="163"/>
      <c r="H600" s="163"/>
      <c r="I600" s="163"/>
      <c r="J600" s="163"/>
      <c r="K600" s="163"/>
      <c r="L600" s="163"/>
      <c r="M600" s="163"/>
      <c r="N600" s="163"/>
      <c r="O600" s="163"/>
      <c r="P600" s="163"/>
      <c r="Q600" s="163"/>
      <c r="R600" s="163"/>
      <c r="S600" s="163"/>
      <c r="T600" s="163"/>
      <c r="U600" s="163"/>
      <c r="V600" s="163"/>
      <c r="W600" s="163"/>
      <c r="X600" s="163"/>
      <c r="Y600" s="163"/>
      <c r="Z600" s="163"/>
    </row>
    <row r="601" ht="12.75" customHeight="1">
      <c r="A601" s="163"/>
      <c r="B601" s="163"/>
      <c r="C601" s="163"/>
      <c r="D601" s="163"/>
      <c r="E601" s="250"/>
      <c r="F601" s="250"/>
      <c r="G601" s="163"/>
      <c r="H601" s="163"/>
      <c r="I601" s="163"/>
      <c r="J601" s="163"/>
      <c r="K601" s="163"/>
      <c r="L601" s="163"/>
      <c r="M601" s="163"/>
      <c r="N601" s="163"/>
      <c r="O601" s="163"/>
      <c r="P601" s="163"/>
      <c r="Q601" s="163"/>
      <c r="R601" s="163"/>
      <c r="S601" s="163"/>
      <c r="T601" s="163"/>
      <c r="U601" s="163"/>
      <c r="V601" s="163"/>
      <c r="W601" s="163"/>
      <c r="X601" s="163"/>
      <c r="Y601" s="163"/>
      <c r="Z601" s="163"/>
    </row>
    <row r="602" ht="12.75" customHeight="1">
      <c r="A602" s="163"/>
      <c r="B602" s="163"/>
      <c r="C602" s="163"/>
      <c r="D602" s="163"/>
      <c r="E602" s="250"/>
      <c r="F602" s="250"/>
      <c r="G602" s="163"/>
      <c r="H602" s="163"/>
      <c r="I602" s="163"/>
      <c r="J602" s="163"/>
      <c r="K602" s="163"/>
      <c r="L602" s="163"/>
      <c r="M602" s="163"/>
      <c r="N602" s="163"/>
      <c r="O602" s="163"/>
      <c r="P602" s="163"/>
      <c r="Q602" s="163"/>
      <c r="R602" s="163"/>
      <c r="S602" s="163"/>
      <c r="T602" s="163"/>
      <c r="U602" s="163"/>
      <c r="V602" s="163"/>
      <c r="W602" s="163"/>
      <c r="X602" s="163"/>
      <c r="Y602" s="163"/>
      <c r="Z602" s="163"/>
    </row>
    <row r="603" ht="12.75" customHeight="1">
      <c r="A603" s="163"/>
      <c r="B603" s="163"/>
      <c r="C603" s="163"/>
      <c r="D603" s="163"/>
      <c r="E603" s="250"/>
      <c r="F603" s="250"/>
      <c r="G603" s="163"/>
      <c r="H603" s="163"/>
      <c r="I603" s="163"/>
      <c r="J603" s="163"/>
      <c r="K603" s="163"/>
      <c r="L603" s="163"/>
      <c r="M603" s="163"/>
      <c r="N603" s="163"/>
      <c r="O603" s="163"/>
      <c r="P603" s="163"/>
      <c r="Q603" s="163"/>
      <c r="R603" s="163"/>
      <c r="S603" s="163"/>
      <c r="T603" s="163"/>
      <c r="U603" s="163"/>
      <c r="V603" s="163"/>
      <c r="W603" s="163"/>
      <c r="X603" s="163"/>
      <c r="Y603" s="163"/>
      <c r="Z603" s="163"/>
    </row>
    <row r="604" ht="12.75" customHeight="1">
      <c r="A604" s="163"/>
      <c r="B604" s="163"/>
      <c r="C604" s="163"/>
      <c r="D604" s="163"/>
      <c r="E604" s="250"/>
      <c r="F604" s="250"/>
      <c r="G604" s="163"/>
      <c r="H604" s="163"/>
      <c r="I604" s="163"/>
      <c r="J604" s="163"/>
      <c r="K604" s="163"/>
      <c r="L604" s="163"/>
      <c r="M604" s="163"/>
      <c r="N604" s="163"/>
      <c r="O604" s="163"/>
      <c r="P604" s="163"/>
      <c r="Q604" s="163"/>
      <c r="R604" s="163"/>
      <c r="S604" s="163"/>
      <c r="T604" s="163"/>
      <c r="U604" s="163"/>
      <c r="V604" s="163"/>
      <c r="W604" s="163"/>
      <c r="X604" s="163"/>
      <c r="Y604" s="163"/>
      <c r="Z604" s="163"/>
    </row>
    <row r="605" ht="12.75" customHeight="1">
      <c r="A605" s="163"/>
      <c r="B605" s="163"/>
      <c r="C605" s="163"/>
      <c r="D605" s="163"/>
      <c r="E605" s="250"/>
      <c r="F605" s="250"/>
      <c r="G605" s="163"/>
      <c r="H605" s="163"/>
      <c r="I605" s="163"/>
      <c r="J605" s="163"/>
      <c r="K605" s="163"/>
      <c r="L605" s="163"/>
      <c r="M605" s="163"/>
      <c r="N605" s="163"/>
      <c r="O605" s="163"/>
      <c r="P605" s="163"/>
      <c r="Q605" s="163"/>
      <c r="R605" s="163"/>
      <c r="S605" s="163"/>
      <c r="T605" s="163"/>
      <c r="U605" s="163"/>
      <c r="V605" s="163"/>
      <c r="W605" s="163"/>
      <c r="X605" s="163"/>
      <c r="Y605" s="163"/>
      <c r="Z605" s="163"/>
    </row>
    <row r="606" ht="12.75" customHeight="1">
      <c r="A606" s="163"/>
      <c r="B606" s="163"/>
      <c r="C606" s="163"/>
      <c r="D606" s="163"/>
      <c r="E606" s="250"/>
      <c r="F606" s="250"/>
      <c r="G606" s="163"/>
      <c r="H606" s="163"/>
      <c r="I606" s="163"/>
      <c r="J606" s="163"/>
      <c r="K606" s="163"/>
      <c r="L606" s="163"/>
      <c r="M606" s="163"/>
      <c r="N606" s="163"/>
      <c r="O606" s="163"/>
      <c r="P606" s="163"/>
      <c r="Q606" s="163"/>
      <c r="R606" s="163"/>
      <c r="S606" s="163"/>
      <c r="T606" s="163"/>
      <c r="U606" s="163"/>
      <c r="V606" s="163"/>
      <c r="W606" s="163"/>
      <c r="X606" s="163"/>
      <c r="Y606" s="163"/>
      <c r="Z606" s="163"/>
    </row>
    <row r="607" ht="12.75" customHeight="1">
      <c r="A607" s="163"/>
      <c r="B607" s="163"/>
      <c r="C607" s="163"/>
      <c r="D607" s="163"/>
      <c r="E607" s="250"/>
      <c r="F607" s="250"/>
      <c r="G607" s="163"/>
      <c r="H607" s="163"/>
      <c r="I607" s="163"/>
      <c r="J607" s="163"/>
      <c r="K607" s="163"/>
      <c r="L607" s="163"/>
      <c r="M607" s="163"/>
      <c r="N607" s="163"/>
      <c r="O607" s="163"/>
      <c r="P607" s="163"/>
      <c r="Q607" s="163"/>
      <c r="R607" s="163"/>
      <c r="S607" s="163"/>
      <c r="T607" s="163"/>
      <c r="U607" s="163"/>
      <c r="V607" s="163"/>
      <c r="W607" s="163"/>
      <c r="X607" s="163"/>
      <c r="Y607" s="163"/>
      <c r="Z607" s="163"/>
    </row>
    <row r="608" ht="12.75" customHeight="1">
      <c r="A608" s="163"/>
      <c r="B608" s="163"/>
      <c r="C608" s="163"/>
      <c r="D608" s="163"/>
      <c r="E608" s="250"/>
      <c r="F608" s="250"/>
      <c r="G608" s="163"/>
      <c r="H608" s="163"/>
      <c r="I608" s="163"/>
      <c r="J608" s="163"/>
      <c r="K608" s="163"/>
      <c r="L608" s="163"/>
      <c r="M608" s="163"/>
      <c r="N608" s="163"/>
      <c r="O608" s="163"/>
      <c r="P608" s="163"/>
      <c r="Q608" s="163"/>
      <c r="R608" s="163"/>
      <c r="S608" s="163"/>
      <c r="T608" s="163"/>
      <c r="U608" s="163"/>
      <c r="V608" s="163"/>
      <c r="W608" s="163"/>
      <c r="X608" s="163"/>
      <c r="Y608" s="163"/>
      <c r="Z608" s="163"/>
    </row>
    <row r="609" ht="12.75" customHeight="1">
      <c r="A609" s="163"/>
      <c r="B609" s="163"/>
      <c r="C609" s="163"/>
      <c r="D609" s="163"/>
      <c r="E609" s="250"/>
      <c r="F609" s="250"/>
      <c r="G609" s="163"/>
      <c r="H609" s="163"/>
      <c r="I609" s="163"/>
      <c r="J609" s="163"/>
      <c r="K609" s="163"/>
      <c r="L609" s="163"/>
      <c r="M609" s="163"/>
      <c r="N609" s="163"/>
      <c r="O609" s="163"/>
      <c r="P609" s="163"/>
      <c r="Q609" s="163"/>
      <c r="R609" s="163"/>
      <c r="S609" s="163"/>
      <c r="T609" s="163"/>
      <c r="U609" s="163"/>
      <c r="V609" s="163"/>
      <c r="W609" s="163"/>
      <c r="X609" s="163"/>
      <c r="Y609" s="163"/>
      <c r="Z609" s="163"/>
    </row>
    <row r="610" ht="12.75" customHeight="1">
      <c r="A610" s="163"/>
      <c r="B610" s="163"/>
      <c r="C610" s="163"/>
      <c r="D610" s="163"/>
      <c r="E610" s="250"/>
      <c r="F610" s="250"/>
      <c r="G610" s="163"/>
      <c r="H610" s="163"/>
      <c r="I610" s="163"/>
      <c r="J610" s="163"/>
      <c r="K610" s="163"/>
      <c r="L610" s="163"/>
      <c r="M610" s="163"/>
      <c r="N610" s="163"/>
      <c r="O610" s="163"/>
      <c r="P610" s="163"/>
      <c r="Q610" s="163"/>
      <c r="R610" s="163"/>
      <c r="S610" s="163"/>
      <c r="T610" s="163"/>
      <c r="U610" s="163"/>
      <c r="V610" s="163"/>
      <c r="W610" s="163"/>
      <c r="X610" s="163"/>
      <c r="Y610" s="163"/>
      <c r="Z610" s="163"/>
    </row>
    <row r="611" ht="12.75" customHeight="1">
      <c r="A611" s="163"/>
      <c r="B611" s="163"/>
      <c r="C611" s="163"/>
      <c r="D611" s="163"/>
      <c r="E611" s="250"/>
      <c r="F611" s="250"/>
      <c r="G611" s="163"/>
      <c r="H611" s="163"/>
      <c r="I611" s="163"/>
      <c r="J611" s="163"/>
      <c r="K611" s="163"/>
      <c r="L611" s="163"/>
      <c r="M611" s="163"/>
      <c r="N611" s="163"/>
      <c r="O611" s="163"/>
      <c r="P611" s="163"/>
      <c r="Q611" s="163"/>
      <c r="R611" s="163"/>
      <c r="S611" s="163"/>
      <c r="T611" s="163"/>
      <c r="U611" s="163"/>
      <c r="V611" s="163"/>
      <c r="W611" s="163"/>
      <c r="X611" s="163"/>
      <c r="Y611" s="163"/>
      <c r="Z611" s="163"/>
    </row>
    <row r="612" ht="12.75" customHeight="1">
      <c r="A612" s="163"/>
      <c r="B612" s="163"/>
      <c r="C612" s="163"/>
      <c r="D612" s="163"/>
      <c r="E612" s="250"/>
      <c r="F612" s="250"/>
      <c r="G612" s="163"/>
      <c r="H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</row>
    <row r="613" ht="12.75" customHeight="1">
      <c r="A613" s="163"/>
      <c r="B613" s="163"/>
      <c r="C613" s="163"/>
      <c r="D613" s="163"/>
      <c r="E613" s="250"/>
      <c r="F613" s="250"/>
      <c r="G613" s="163"/>
      <c r="H613" s="163"/>
      <c r="I613" s="163"/>
      <c r="J613" s="163"/>
      <c r="K613" s="163"/>
      <c r="L613" s="163"/>
      <c r="M613" s="163"/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3"/>
      <c r="Z613" s="163"/>
    </row>
    <row r="614" ht="12.75" customHeight="1">
      <c r="A614" s="163"/>
      <c r="B614" s="163"/>
      <c r="C614" s="163"/>
      <c r="D614" s="163"/>
      <c r="E614" s="250"/>
      <c r="F614" s="250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63"/>
      <c r="Y614" s="163"/>
      <c r="Z614" s="163"/>
    </row>
    <row r="615" ht="12.75" customHeight="1">
      <c r="A615" s="163"/>
      <c r="B615" s="163"/>
      <c r="C615" s="163"/>
      <c r="D615" s="163"/>
      <c r="E615" s="250"/>
      <c r="F615" s="250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163"/>
      <c r="R615" s="163"/>
      <c r="S615" s="163"/>
      <c r="T615" s="163"/>
      <c r="U615" s="163"/>
      <c r="V615" s="163"/>
      <c r="W615" s="163"/>
      <c r="X615" s="163"/>
      <c r="Y615" s="163"/>
      <c r="Z615" s="163"/>
    </row>
    <row r="616" ht="12.75" customHeight="1">
      <c r="A616" s="163"/>
      <c r="B616" s="163"/>
      <c r="C616" s="163"/>
      <c r="D616" s="163"/>
      <c r="E616" s="250"/>
      <c r="F616" s="250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  <c r="Q616" s="163"/>
      <c r="R616" s="163"/>
      <c r="S616" s="163"/>
      <c r="T616" s="163"/>
      <c r="U616" s="163"/>
      <c r="V616" s="163"/>
      <c r="W616" s="163"/>
      <c r="X616" s="163"/>
      <c r="Y616" s="163"/>
      <c r="Z616" s="163"/>
    </row>
    <row r="617" ht="12.75" customHeight="1">
      <c r="A617" s="163"/>
      <c r="B617" s="163"/>
      <c r="C617" s="163"/>
      <c r="D617" s="163"/>
      <c r="E617" s="250"/>
      <c r="F617" s="250"/>
      <c r="G617" s="163"/>
      <c r="H617" s="163"/>
      <c r="I617" s="163"/>
      <c r="J617" s="163"/>
      <c r="K617" s="163"/>
      <c r="L617" s="163"/>
      <c r="M617" s="163"/>
      <c r="N617" s="163"/>
      <c r="O617" s="163"/>
      <c r="P617" s="163"/>
      <c r="Q617" s="163"/>
      <c r="R617" s="163"/>
      <c r="S617" s="163"/>
      <c r="T617" s="163"/>
      <c r="U617" s="163"/>
      <c r="V617" s="163"/>
      <c r="W617" s="163"/>
      <c r="X617" s="163"/>
      <c r="Y617" s="163"/>
      <c r="Z617" s="163"/>
    </row>
    <row r="618" ht="12.75" customHeight="1">
      <c r="A618" s="163"/>
      <c r="B618" s="163"/>
      <c r="C618" s="163"/>
      <c r="D618" s="163"/>
      <c r="E618" s="250"/>
      <c r="F618" s="250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  <c r="Q618" s="163"/>
      <c r="R618" s="163"/>
      <c r="S618" s="163"/>
      <c r="T618" s="163"/>
      <c r="U618" s="163"/>
      <c r="V618" s="163"/>
      <c r="W618" s="163"/>
      <c r="X618" s="163"/>
      <c r="Y618" s="163"/>
      <c r="Z618" s="163"/>
    </row>
    <row r="619" ht="12.75" customHeight="1">
      <c r="A619" s="163"/>
      <c r="B619" s="163"/>
      <c r="C619" s="163"/>
      <c r="D619" s="163"/>
      <c r="E619" s="250"/>
      <c r="F619" s="250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  <c r="Q619" s="163"/>
      <c r="R619" s="163"/>
      <c r="S619" s="163"/>
      <c r="T619" s="163"/>
      <c r="U619" s="163"/>
      <c r="V619" s="163"/>
      <c r="W619" s="163"/>
      <c r="X619" s="163"/>
      <c r="Y619" s="163"/>
      <c r="Z619" s="163"/>
    </row>
    <row r="620" ht="12.75" customHeight="1">
      <c r="A620" s="163"/>
      <c r="B620" s="163"/>
      <c r="C620" s="163"/>
      <c r="D620" s="163"/>
      <c r="E620" s="250"/>
      <c r="F620" s="250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  <c r="Q620" s="163"/>
      <c r="R620" s="163"/>
      <c r="S620" s="163"/>
      <c r="T620" s="163"/>
      <c r="U620" s="163"/>
      <c r="V620" s="163"/>
      <c r="W620" s="163"/>
      <c r="X620" s="163"/>
      <c r="Y620" s="163"/>
      <c r="Z620" s="163"/>
    </row>
    <row r="621" ht="12.75" customHeight="1">
      <c r="A621" s="163"/>
      <c r="B621" s="163"/>
      <c r="C621" s="163"/>
      <c r="D621" s="163"/>
      <c r="E621" s="250"/>
      <c r="F621" s="250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  <c r="Q621" s="163"/>
      <c r="R621" s="163"/>
      <c r="S621" s="163"/>
      <c r="T621" s="163"/>
      <c r="U621" s="163"/>
      <c r="V621" s="163"/>
      <c r="W621" s="163"/>
      <c r="X621" s="163"/>
      <c r="Y621" s="163"/>
      <c r="Z621" s="163"/>
    </row>
    <row r="622" ht="12.75" customHeight="1">
      <c r="A622" s="163"/>
      <c r="B622" s="163"/>
      <c r="C622" s="163"/>
      <c r="D622" s="163"/>
      <c r="E622" s="250"/>
      <c r="F622" s="250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  <c r="Q622" s="163"/>
      <c r="R622" s="163"/>
      <c r="S622" s="163"/>
      <c r="T622" s="163"/>
      <c r="U622" s="163"/>
      <c r="V622" s="163"/>
      <c r="W622" s="163"/>
      <c r="X622" s="163"/>
      <c r="Y622" s="163"/>
      <c r="Z622" s="163"/>
    </row>
    <row r="623" ht="12.75" customHeight="1">
      <c r="A623" s="163"/>
      <c r="B623" s="163"/>
      <c r="C623" s="163"/>
      <c r="D623" s="163"/>
      <c r="E623" s="250"/>
      <c r="F623" s="250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  <c r="Q623" s="163"/>
      <c r="R623" s="163"/>
      <c r="S623" s="163"/>
      <c r="T623" s="163"/>
      <c r="U623" s="163"/>
      <c r="V623" s="163"/>
      <c r="W623" s="163"/>
      <c r="X623" s="163"/>
      <c r="Y623" s="163"/>
      <c r="Z623" s="163"/>
    </row>
    <row r="624" ht="12.75" customHeight="1">
      <c r="A624" s="163"/>
      <c r="B624" s="163"/>
      <c r="C624" s="163"/>
      <c r="D624" s="163"/>
      <c r="E624" s="250"/>
      <c r="F624" s="250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  <c r="Q624" s="163"/>
      <c r="R624" s="163"/>
      <c r="S624" s="163"/>
      <c r="T624" s="163"/>
      <c r="U624" s="163"/>
      <c r="V624" s="163"/>
      <c r="W624" s="163"/>
      <c r="X624" s="163"/>
      <c r="Y624" s="163"/>
      <c r="Z624" s="163"/>
    </row>
    <row r="625" ht="12.75" customHeight="1">
      <c r="A625" s="163"/>
      <c r="B625" s="163"/>
      <c r="C625" s="163"/>
      <c r="D625" s="163"/>
      <c r="E625" s="250"/>
      <c r="F625" s="250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  <c r="Q625" s="163"/>
      <c r="R625" s="163"/>
      <c r="S625" s="163"/>
      <c r="T625" s="163"/>
      <c r="U625" s="163"/>
      <c r="V625" s="163"/>
      <c r="W625" s="163"/>
      <c r="X625" s="163"/>
      <c r="Y625" s="163"/>
      <c r="Z625" s="163"/>
    </row>
    <row r="626" ht="12.75" customHeight="1">
      <c r="A626" s="163"/>
      <c r="B626" s="163"/>
      <c r="C626" s="163"/>
      <c r="D626" s="163"/>
      <c r="E626" s="250"/>
      <c r="F626" s="250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  <c r="Q626" s="163"/>
      <c r="R626" s="163"/>
      <c r="S626" s="163"/>
      <c r="T626" s="163"/>
      <c r="U626" s="163"/>
      <c r="V626" s="163"/>
      <c r="W626" s="163"/>
      <c r="X626" s="163"/>
      <c r="Y626" s="163"/>
      <c r="Z626" s="163"/>
    </row>
    <row r="627" ht="12.75" customHeight="1">
      <c r="A627" s="163"/>
      <c r="B627" s="163"/>
      <c r="C627" s="163"/>
      <c r="D627" s="163"/>
      <c r="E627" s="250"/>
      <c r="F627" s="250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  <c r="Q627" s="163"/>
      <c r="R627" s="163"/>
      <c r="S627" s="163"/>
      <c r="T627" s="163"/>
      <c r="U627" s="163"/>
      <c r="V627" s="163"/>
      <c r="W627" s="163"/>
      <c r="X627" s="163"/>
      <c r="Y627" s="163"/>
      <c r="Z627" s="163"/>
    </row>
    <row r="628" ht="12.75" customHeight="1">
      <c r="A628" s="163"/>
      <c r="B628" s="163"/>
      <c r="C628" s="163"/>
      <c r="D628" s="163"/>
      <c r="E628" s="250"/>
      <c r="F628" s="250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  <c r="Q628" s="163"/>
      <c r="R628" s="163"/>
      <c r="S628" s="163"/>
      <c r="T628" s="163"/>
      <c r="U628" s="163"/>
      <c r="V628" s="163"/>
      <c r="W628" s="163"/>
      <c r="X628" s="163"/>
      <c r="Y628" s="163"/>
      <c r="Z628" s="163"/>
    </row>
    <row r="629" ht="12.75" customHeight="1">
      <c r="A629" s="163"/>
      <c r="B629" s="163"/>
      <c r="C629" s="163"/>
      <c r="D629" s="163"/>
      <c r="E629" s="250"/>
      <c r="F629" s="250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  <c r="Q629" s="163"/>
      <c r="R629" s="163"/>
      <c r="S629" s="163"/>
      <c r="T629" s="163"/>
      <c r="U629" s="163"/>
      <c r="V629" s="163"/>
      <c r="W629" s="163"/>
      <c r="X629" s="163"/>
      <c r="Y629" s="163"/>
      <c r="Z629" s="163"/>
    </row>
    <row r="630" ht="12.75" customHeight="1">
      <c r="A630" s="163"/>
      <c r="B630" s="163"/>
      <c r="C630" s="163"/>
      <c r="D630" s="163"/>
      <c r="E630" s="250"/>
      <c r="F630" s="250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  <c r="Q630" s="163"/>
      <c r="R630" s="163"/>
      <c r="S630" s="163"/>
      <c r="T630" s="163"/>
      <c r="U630" s="163"/>
      <c r="V630" s="163"/>
      <c r="W630" s="163"/>
      <c r="X630" s="163"/>
      <c r="Y630" s="163"/>
      <c r="Z630" s="163"/>
    </row>
    <row r="631" ht="12.75" customHeight="1">
      <c r="A631" s="163"/>
      <c r="B631" s="163"/>
      <c r="C631" s="163"/>
      <c r="D631" s="163"/>
      <c r="E631" s="250"/>
      <c r="F631" s="250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  <c r="Q631" s="163"/>
      <c r="R631" s="163"/>
      <c r="S631" s="163"/>
      <c r="T631" s="163"/>
      <c r="U631" s="163"/>
      <c r="V631" s="163"/>
      <c r="W631" s="163"/>
      <c r="X631" s="163"/>
      <c r="Y631" s="163"/>
      <c r="Z631" s="163"/>
    </row>
    <row r="632" ht="12.75" customHeight="1">
      <c r="A632" s="163"/>
      <c r="B632" s="163"/>
      <c r="C632" s="163"/>
      <c r="D632" s="163"/>
      <c r="E632" s="250"/>
      <c r="F632" s="250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  <c r="Q632" s="163"/>
      <c r="R632" s="163"/>
      <c r="S632" s="163"/>
      <c r="T632" s="163"/>
      <c r="U632" s="163"/>
      <c r="V632" s="163"/>
      <c r="W632" s="163"/>
      <c r="X632" s="163"/>
      <c r="Y632" s="163"/>
      <c r="Z632" s="163"/>
    </row>
    <row r="633" ht="12.75" customHeight="1">
      <c r="A633" s="163"/>
      <c r="B633" s="163"/>
      <c r="C633" s="163"/>
      <c r="D633" s="163"/>
      <c r="E633" s="250"/>
      <c r="F633" s="250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  <c r="Q633" s="163"/>
      <c r="R633" s="163"/>
      <c r="S633" s="163"/>
      <c r="T633" s="163"/>
      <c r="U633" s="163"/>
      <c r="V633" s="163"/>
      <c r="W633" s="163"/>
      <c r="X633" s="163"/>
      <c r="Y633" s="163"/>
      <c r="Z633" s="163"/>
    </row>
    <row r="634" ht="12.75" customHeight="1">
      <c r="A634" s="163"/>
      <c r="B634" s="163"/>
      <c r="C634" s="163"/>
      <c r="D634" s="163"/>
      <c r="E634" s="250"/>
      <c r="F634" s="250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  <c r="Q634" s="163"/>
      <c r="R634" s="163"/>
      <c r="S634" s="163"/>
      <c r="T634" s="163"/>
      <c r="U634" s="163"/>
      <c r="V634" s="163"/>
      <c r="W634" s="163"/>
      <c r="X634" s="163"/>
      <c r="Y634" s="163"/>
      <c r="Z634" s="163"/>
    </row>
    <row r="635" ht="12.75" customHeight="1">
      <c r="A635" s="163"/>
      <c r="B635" s="163"/>
      <c r="C635" s="163"/>
      <c r="D635" s="163"/>
      <c r="E635" s="250"/>
      <c r="F635" s="250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  <c r="Q635" s="163"/>
      <c r="R635" s="163"/>
      <c r="S635" s="163"/>
      <c r="T635" s="163"/>
      <c r="U635" s="163"/>
      <c r="V635" s="163"/>
      <c r="W635" s="163"/>
      <c r="X635" s="163"/>
      <c r="Y635" s="163"/>
      <c r="Z635" s="163"/>
    </row>
    <row r="636" ht="12.75" customHeight="1">
      <c r="A636" s="163"/>
      <c r="B636" s="163"/>
      <c r="C636" s="163"/>
      <c r="D636" s="163"/>
      <c r="E636" s="250"/>
      <c r="F636" s="250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  <c r="Q636" s="163"/>
      <c r="R636" s="163"/>
      <c r="S636" s="163"/>
      <c r="T636" s="163"/>
      <c r="U636" s="163"/>
      <c r="V636" s="163"/>
      <c r="W636" s="163"/>
      <c r="X636" s="163"/>
      <c r="Y636" s="163"/>
      <c r="Z636" s="163"/>
    </row>
    <row r="637" ht="12.75" customHeight="1">
      <c r="A637" s="163"/>
      <c r="B637" s="163"/>
      <c r="C637" s="163"/>
      <c r="D637" s="163"/>
      <c r="E637" s="250"/>
      <c r="F637" s="250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  <c r="Q637" s="163"/>
      <c r="R637" s="163"/>
      <c r="S637" s="163"/>
      <c r="T637" s="163"/>
      <c r="U637" s="163"/>
      <c r="V637" s="163"/>
      <c r="W637" s="163"/>
      <c r="X637" s="163"/>
      <c r="Y637" s="163"/>
      <c r="Z637" s="163"/>
    </row>
    <row r="638" ht="12.75" customHeight="1">
      <c r="A638" s="163"/>
      <c r="B638" s="163"/>
      <c r="C638" s="163"/>
      <c r="D638" s="163"/>
      <c r="E638" s="250"/>
      <c r="F638" s="250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  <c r="Q638" s="163"/>
      <c r="R638" s="163"/>
      <c r="S638" s="163"/>
      <c r="T638" s="163"/>
      <c r="U638" s="163"/>
      <c r="V638" s="163"/>
      <c r="W638" s="163"/>
      <c r="X638" s="163"/>
      <c r="Y638" s="163"/>
      <c r="Z638" s="163"/>
    </row>
    <row r="639" ht="12.75" customHeight="1">
      <c r="A639" s="163"/>
      <c r="B639" s="163"/>
      <c r="C639" s="163"/>
      <c r="D639" s="163"/>
      <c r="E639" s="250"/>
      <c r="F639" s="250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  <c r="Q639" s="163"/>
      <c r="R639" s="163"/>
      <c r="S639" s="163"/>
      <c r="T639" s="163"/>
      <c r="U639" s="163"/>
      <c r="V639" s="163"/>
      <c r="W639" s="163"/>
      <c r="X639" s="163"/>
      <c r="Y639" s="163"/>
      <c r="Z639" s="163"/>
    </row>
    <row r="640" ht="12.75" customHeight="1">
      <c r="A640" s="163"/>
      <c r="B640" s="163"/>
      <c r="C640" s="163"/>
      <c r="D640" s="163"/>
      <c r="E640" s="250"/>
      <c r="F640" s="250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  <c r="Q640" s="163"/>
      <c r="R640" s="163"/>
      <c r="S640" s="163"/>
      <c r="T640" s="163"/>
      <c r="U640" s="163"/>
      <c r="V640" s="163"/>
      <c r="W640" s="163"/>
      <c r="X640" s="163"/>
      <c r="Y640" s="163"/>
      <c r="Z640" s="163"/>
    </row>
    <row r="641" ht="12.75" customHeight="1">
      <c r="A641" s="163"/>
      <c r="B641" s="163"/>
      <c r="C641" s="163"/>
      <c r="D641" s="163"/>
      <c r="E641" s="250"/>
      <c r="F641" s="250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  <c r="Q641" s="163"/>
      <c r="R641" s="163"/>
      <c r="S641" s="163"/>
      <c r="T641" s="163"/>
      <c r="U641" s="163"/>
      <c r="V641" s="163"/>
      <c r="W641" s="163"/>
      <c r="X641" s="163"/>
      <c r="Y641" s="163"/>
      <c r="Z641" s="163"/>
    </row>
    <row r="642" ht="12.75" customHeight="1">
      <c r="A642" s="163"/>
      <c r="B642" s="163"/>
      <c r="C642" s="163"/>
      <c r="D642" s="163"/>
      <c r="E642" s="250"/>
      <c r="F642" s="250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  <c r="Q642" s="163"/>
      <c r="R642" s="163"/>
      <c r="S642" s="163"/>
      <c r="T642" s="163"/>
      <c r="U642" s="163"/>
      <c r="V642" s="163"/>
      <c r="W642" s="163"/>
      <c r="X642" s="163"/>
      <c r="Y642" s="163"/>
      <c r="Z642" s="163"/>
    </row>
    <row r="643" ht="12.75" customHeight="1">
      <c r="A643" s="163"/>
      <c r="B643" s="163"/>
      <c r="C643" s="163"/>
      <c r="D643" s="163"/>
      <c r="E643" s="250"/>
      <c r="F643" s="250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  <c r="Q643" s="163"/>
      <c r="R643" s="163"/>
      <c r="S643" s="163"/>
      <c r="T643" s="163"/>
      <c r="U643" s="163"/>
      <c r="V643" s="163"/>
      <c r="W643" s="163"/>
      <c r="X643" s="163"/>
      <c r="Y643" s="163"/>
      <c r="Z643" s="163"/>
    </row>
    <row r="644" ht="12.75" customHeight="1">
      <c r="A644" s="163"/>
      <c r="B644" s="163"/>
      <c r="C644" s="163"/>
      <c r="D644" s="163"/>
      <c r="E644" s="250"/>
      <c r="F644" s="250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</row>
    <row r="645" ht="12.75" customHeight="1">
      <c r="A645" s="163"/>
      <c r="B645" s="163"/>
      <c r="C645" s="163"/>
      <c r="D645" s="163"/>
      <c r="E645" s="250"/>
      <c r="F645" s="250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63"/>
      <c r="Y645" s="163"/>
      <c r="Z645" s="163"/>
    </row>
    <row r="646" ht="12.75" customHeight="1">
      <c r="A646" s="163"/>
      <c r="B646" s="163"/>
      <c r="C646" s="163"/>
      <c r="D646" s="163"/>
      <c r="E646" s="250"/>
      <c r="F646" s="250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63"/>
      <c r="Y646" s="163"/>
      <c r="Z646" s="163"/>
    </row>
    <row r="647" ht="12.75" customHeight="1">
      <c r="A647" s="163"/>
      <c r="B647" s="163"/>
      <c r="C647" s="163"/>
      <c r="D647" s="163"/>
      <c r="E647" s="250"/>
      <c r="F647" s="250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63"/>
      <c r="Y647" s="163"/>
      <c r="Z647" s="163"/>
    </row>
    <row r="648" ht="12.75" customHeight="1">
      <c r="A648" s="163"/>
      <c r="B648" s="163"/>
      <c r="C648" s="163"/>
      <c r="D648" s="163"/>
      <c r="E648" s="250"/>
      <c r="F648" s="250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63"/>
      <c r="Y648" s="163"/>
      <c r="Z648" s="163"/>
    </row>
    <row r="649" ht="12.75" customHeight="1">
      <c r="A649" s="163"/>
      <c r="B649" s="163"/>
      <c r="C649" s="163"/>
      <c r="D649" s="163"/>
      <c r="E649" s="250"/>
      <c r="F649" s="250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63"/>
      <c r="Y649" s="163"/>
      <c r="Z649" s="163"/>
    </row>
    <row r="650" ht="12.75" customHeight="1">
      <c r="A650" s="163"/>
      <c r="B650" s="163"/>
      <c r="C650" s="163"/>
      <c r="D650" s="163"/>
      <c r="E650" s="250"/>
      <c r="F650" s="250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</row>
    <row r="651" ht="12.75" customHeight="1">
      <c r="A651" s="163"/>
      <c r="B651" s="163"/>
      <c r="C651" s="163"/>
      <c r="D651" s="163"/>
      <c r="E651" s="250"/>
      <c r="F651" s="250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163"/>
      <c r="V651" s="163"/>
      <c r="W651" s="163"/>
      <c r="X651" s="163"/>
      <c r="Y651" s="163"/>
      <c r="Z651" s="163"/>
    </row>
    <row r="652" ht="12.75" customHeight="1">
      <c r="A652" s="163"/>
      <c r="B652" s="163"/>
      <c r="C652" s="163"/>
      <c r="D652" s="163"/>
      <c r="E652" s="250"/>
      <c r="F652" s="250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163"/>
      <c r="V652" s="163"/>
      <c r="W652" s="163"/>
      <c r="X652" s="163"/>
      <c r="Y652" s="163"/>
      <c r="Z652" s="163"/>
    </row>
    <row r="653" ht="12.75" customHeight="1">
      <c r="A653" s="163"/>
      <c r="B653" s="163"/>
      <c r="C653" s="163"/>
      <c r="D653" s="163"/>
      <c r="E653" s="250"/>
      <c r="F653" s="250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163"/>
      <c r="V653" s="163"/>
      <c r="W653" s="163"/>
      <c r="X653" s="163"/>
      <c r="Y653" s="163"/>
      <c r="Z653" s="163"/>
    </row>
    <row r="654" ht="12.75" customHeight="1">
      <c r="A654" s="163"/>
      <c r="B654" s="163"/>
      <c r="C654" s="163"/>
      <c r="D654" s="163"/>
      <c r="E654" s="250"/>
      <c r="F654" s="250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163"/>
      <c r="V654" s="163"/>
      <c r="W654" s="163"/>
      <c r="X654" s="163"/>
      <c r="Y654" s="163"/>
      <c r="Z654" s="163"/>
    </row>
    <row r="655" ht="12.75" customHeight="1">
      <c r="A655" s="163"/>
      <c r="B655" s="163"/>
      <c r="C655" s="163"/>
      <c r="D655" s="163"/>
      <c r="E655" s="250"/>
      <c r="F655" s="250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163"/>
      <c r="V655" s="163"/>
      <c r="W655" s="163"/>
      <c r="X655" s="163"/>
      <c r="Y655" s="163"/>
      <c r="Z655" s="163"/>
    </row>
    <row r="656" ht="12.75" customHeight="1">
      <c r="A656" s="163"/>
      <c r="B656" s="163"/>
      <c r="C656" s="163"/>
      <c r="D656" s="163"/>
      <c r="E656" s="250"/>
      <c r="F656" s="250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163"/>
      <c r="V656" s="163"/>
      <c r="W656" s="163"/>
      <c r="X656" s="163"/>
      <c r="Y656" s="163"/>
      <c r="Z656" s="163"/>
    </row>
    <row r="657" ht="12.75" customHeight="1">
      <c r="A657" s="163"/>
      <c r="B657" s="163"/>
      <c r="C657" s="163"/>
      <c r="D657" s="163"/>
      <c r="E657" s="250"/>
      <c r="F657" s="250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163"/>
      <c r="V657" s="163"/>
      <c r="W657" s="163"/>
      <c r="X657" s="163"/>
      <c r="Y657" s="163"/>
      <c r="Z657" s="163"/>
    </row>
    <row r="658" ht="12.75" customHeight="1">
      <c r="A658" s="163"/>
      <c r="B658" s="163"/>
      <c r="C658" s="163"/>
      <c r="D658" s="163"/>
      <c r="E658" s="250"/>
      <c r="F658" s="250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163"/>
      <c r="V658" s="163"/>
      <c r="W658" s="163"/>
      <c r="X658" s="163"/>
      <c r="Y658" s="163"/>
      <c r="Z658" s="163"/>
    </row>
    <row r="659" ht="12.75" customHeight="1">
      <c r="A659" s="163"/>
      <c r="B659" s="163"/>
      <c r="C659" s="163"/>
      <c r="D659" s="163"/>
      <c r="E659" s="250"/>
      <c r="F659" s="250"/>
      <c r="G659" s="163"/>
      <c r="H659" s="163"/>
      <c r="I659" s="163"/>
      <c r="J659" s="163"/>
      <c r="K659" s="163"/>
      <c r="L659" s="163"/>
      <c r="M659" s="163"/>
      <c r="N659" s="163"/>
      <c r="O659" s="163"/>
      <c r="P659" s="163"/>
      <c r="Q659" s="163"/>
      <c r="R659" s="163"/>
      <c r="S659" s="163"/>
      <c r="T659" s="163"/>
      <c r="U659" s="163"/>
      <c r="V659" s="163"/>
      <c r="W659" s="163"/>
      <c r="X659" s="163"/>
      <c r="Y659" s="163"/>
      <c r="Z659" s="163"/>
    </row>
    <row r="660" ht="12.75" customHeight="1">
      <c r="A660" s="163"/>
      <c r="B660" s="163"/>
      <c r="C660" s="163"/>
      <c r="D660" s="163"/>
      <c r="E660" s="250"/>
      <c r="F660" s="250"/>
      <c r="G660" s="163"/>
      <c r="H660" s="163"/>
      <c r="I660" s="163"/>
      <c r="J660" s="163"/>
      <c r="K660" s="163"/>
      <c r="L660" s="163"/>
      <c r="M660" s="163"/>
      <c r="N660" s="163"/>
      <c r="O660" s="163"/>
      <c r="P660" s="163"/>
      <c r="Q660" s="163"/>
      <c r="R660" s="163"/>
      <c r="S660" s="163"/>
      <c r="T660" s="163"/>
      <c r="U660" s="163"/>
      <c r="V660" s="163"/>
      <c r="W660" s="163"/>
      <c r="X660" s="163"/>
      <c r="Y660" s="163"/>
      <c r="Z660" s="163"/>
    </row>
    <row r="661" ht="12.75" customHeight="1">
      <c r="A661" s="163"/>
      <c r="B661" s="163"/>
      <c r="C661" s="163"/>
      <c r="D661" s="163"/>
      <c r="E661" s="250"/>
      <c r="F661" s="250"/>
      <c r="G661" s="163"/>
      <c r="H661" s="163"/>
      <c r="I661" s="163"/>
      <c r="J661" s="163"/>
      <c r="K661" s="163"/>
      <c r="L661" s="163"/>
      <c r="M661" s="163"/>
      <c r="N661" s="163"/>
      <c r="O661" s="163"/>
      <c r="P661" s="163"/>
      <c r="Q661" s="163"/>
      <c r="R661" s="163"/>
      <c r="S661" s="163"/>
      <c r="T661" s="163"/>
      <c r="U661" s="163"/>
      <c r="V661" s="163"/>
      <c r="W661" s="163"/>
      <c r="X661" s="163"/>
      <c r="Y661" s="163"/>
      <c r="Z661" s="163"/>
    </row>
    <row r="662" ht="12.75" customHeight="1">
      <c r="A662" s="163"/>
      <c r="B662" s="163"/>
      <c r="C662" s="163"/>
      <c r="D662" s="163"/>
      <c r="E662" s="250"/>
      <c r="F662" s="250"/>
      <c r="G662" s="163"/>
      <c r="H662" s="163"/>
      <c r="I662" s="163"/>
      <c r="J662" s="163"/>
      <c r="K662" s="163"/>
      <c r="L662" s="163"/>
      <c r="M662" s="163"/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3"/>
      <c r="Z662" s="163"/>
    </row>
    <row r="663" ht="12.75" customHeight="1">
      <c r="A663" s="163"/>
      <c r="B663" s="163"/>
      <c r="C663" s="163"/>
      <c r="D663" s="163"/>
      <c r="E663" s="250"/>
      <c r="F663" s="250"/>
      <c r="G663" s="163"/>
      <c r="H663" s="163"/>
      <c r="I663" s="163"/>
      <c r="J663" s="163"/>
      <c r="K663" s="163"/>
      <c r="L663" s="163"/>
      <c r="M663" s="163"/>
      <c r="N663" s="163"/>
      <c r="O663" s="163"/>
      <c r="P663" s="163"/>
      <c r="Q663" s="163"/>
      <c r="R663" s="163"/>
      <c r="S663" s="163"/>
      <c r="T663" s="163"/>
      <c r="U663" s="163"/>
      <c r="V663" s="163"/>
      <c r="W663" s="163"/>
      <c r="X663" s="163"/>
      <c r="Y663" s="163"/>
      <c r="Z663" s="163"/>
    </row>
    <row r="664" ht="12.75" customHeight="1">
      <c r="A664" s="163"/>
      <c r="B664" s="163"/>
      <c r="C664" s="163"/>
      <c r="D664" s="163"/>
      <c r="E664" s="250"/>
      <c r="F664" s="250"/>
      <c r="G664" s="163"/>
      <c r="H664" s="163"/>
      <c r="I664" s="163"/>
      <c r="J664" s="163"/>
      <c r="K664" s="163"/>
      <c r="L664" s="163"/>
      <c r="M664" s="163"/>
      <c r="N664" s="163"/>
      <c r="O664" s="163"/>
      <c r="P664" s="163"/>
      <c r="Q664" s="163"/>
      <c r="R664" s="163"/>
      <c r="S664" s="163"/>
      <c r="T664" s="163"/>
      <c r="U664" s="163"/>
      <c r="V664" s="163"/>
      <c r="W664" s="163"/>
      <c r="X664" s="163"/>
      <c r="Y664" s="163"/>
      <c r="Z664" s="163"/>
    </row>
    <row r="665" ht="12.75" customHeight="1">
      <c r="A665" s="163"/>
      <c r="B665" s="163"/>
      <c r="C665" s="163"/>
      <c r="D665" s="163"/>
      <c r="E665" s="250"/>
      <c r="F665" s="250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63"/>
      <c r="Y665" s="163"/>
      <c r="Z665" s="163"/>
    </row>
    <row r="666" ht="12.75" customHeight="1">
      <c r="A666" s="163"/>
      <c r="B666" s="163"/>
      <c r="C666" s="163"/>
      <c r="D666" s="163"/>
      <c r="E666" s="250"/>
      <c r="F666" s="250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63"/>
      <c r="Y666" s="163"/>
      <c r="Z666" s="163"/>
    </row>
    <row r="667" ht="12.75" customHeight="1">
      <c r="A667" s="163"/>
      <c r="B667" s="163"/>
      <c r="C667" s="163"/>
      <c r="D667" s="163"/>
      <c r="E667" s="250"/>
      <c r="F667" s="250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63"/>
      <c r="Y667" s="163"/>
      <c r="Z667" s="163"/>
    </row>
    <row r="668" ht="12.75" customHeight="1">
      <c r="A668" s="163"/>
      <c r="B668" s="163"/>
      <c r="C668" s="163"/>
      <c r="D668" s="163"/>
      <c r="E668" s="250"/>
      <c r="F668" s="250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63"/>
      <c r="Y668" s="163"/>
      <c r="Z668" s="163"/>
    </row>
    <row r="669" ht="12.75" customHeight="1">
      <c r="A669" s="163"/>
      <c r="B669" s="163"/>
      <c r="C669" s="163"/>
      <c r="D669" s="163"/>
      <c r="E669" s="250"/>
      <c r="F669" s="250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63"/>
      <c r="Y669" s="163"/>
      <c r="Z669" s="163"/>
    </row>
    <row r="670" ht="12.75" customHeight="1">
      <c r="A670" s="163"/>
      <c r="B670" s="163"/>
      <c r="C670" s="163"/>
      <c r="D670" s="163"/>
      <c r="E670" s="250"/>
      <c r="F670" s="250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63"/>
      <c r="Y670" s="163"/>
      <c r="Z670" s="163"/>
    </row>
    <row r="671" ht="12.75" customHeight="1">
      <c r="A671" s="163"/>
      <c r="B671" s="163"/>
      <c r="C671" s="163"/>
      <c r="D671" s="163"/>
      <c r="E671" s="250"/>
      <c r="F671" s="250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63"/>
      <c r="Y671" s="163"/>
      <c r="Z671" s="163"/>
    </row>
    <row r="672" ht="12.75" customHeight="1">
      <c r="A672" s="163"/>
      <c r="B672" s="163"/>
      <c r="C672" s="163"/>
      <c r="D672" s="163"/>
      <c r="E672" s="250"/>
      <c r="F672" s="250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63"/>
      <c r="Y672" s="163"/>
      <c r="Z672" s="163"/>
    </row>
    <row r="673" ht="12.75" customHeight="1">
      <c r="A673" s="163"/>
      <c r="B673" s="163"/>
      <c r="C673" s="163"/>
      <c r="D673" s="163"/>
      <c r="E673" s="250"/>
      <c r="F673" s="250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63"/>
      <c r="Y673" s="163"/>
      <c r="Z673" s="163"/>
    </row>
    <row r="674" ht="12.75" customHeight="1">
      <c r="A674" s="163"/>
      <c r="B674" s="163"/>
      <c r="C674" s="163"/>
      <c r="D674" s="163"/>
      <c r="E674" s="250"/>
      <c r="F674" s="250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63"/>
      <c r="Y674" s="163"/>
      <c r="Z674" s="163"/>
    </row>
    <row r="675" ht="12.75" customHeight="1">
      <c r="A675" s="163"/>
      <c r="B675" s="163"/>
      <c r="C675" s="163"/>
      <c r="D675" s="163"/>
      <c r="E675" s="250"/>
      <c r="F675" s="250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63"/>
      <c r="Y675" s="163"/>
      <c r="Z675" s="163"/>
    </row>
    <row r="676" ht="12.75" customHeight="1">
      <c r="A676" s="163"/>
      <c r="B676" s="163"/>
      <c r="C676" s="163"/>
      <c r="D676" s="163"/>
      <c r="E676" s="250"/>
      <c r="F676" s="250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63"/>
      <c r="Y676" s="163"/>
      <c r="Z676" s="163"/>
    </row>
    <row r="677" ht="12.75" customHeight="1">
      <c r="A677" s="163"/>
      <c r="B677" s="163"/>
      <c r="C677" s="163"/>
      <c r="D677" s="163"/>
      <c r="E677" s="250"/>
      <c r="F677" s="250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63"/>
      <c r="V677" s="163"/>
      <c r="W677" s="163"/>
      <c r="X677" s="163"/>
      <c r="Y677" s="163"/>
      <c r="Z677" s="163"/>
    </row>
    <row r="678" ht="12.75" customHeight="1">
      <c r="A678" s="163"/>
      <c r="B678" s="163"/>
      <c r="C678" s="163"/>
      <c r="D678" s="163"/>
      <c r="E678" s="250"/>
      <c r="F678" s="250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63"/>
      <c r="V678" s="163"/>
      <c r="W678" s="163"/>
      <c r="X678" s="163"/>
      <c r="Y678" s="163"/>
      <c r="Z678" s="163"/>
    </row>
    <row r="679" ht="12.75" customHeight="1">
      <c r="A679" s="163"/>
      <c r="B679" s="163"/>
      <c r="C679" s="163"/>
      <c r="D679" s="163"/>
      <c r="E679" s="250"/>
      <c r="F679" s="250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63"/>
      <c r="V679" s="163"/>
      <c r="W679" s="163"/>
      <c r="X679" s="163"/>
      <c r="Y679" s="163"/>
      <c r="Z679" s="163"/>
    </row>
    <row r="680" ht="12.75" customHeight="1">
      <c r="A680" s="163"/>
      <c r="B680" s="163"/>
      <c r="C680" s="163"/>
      <c r="D680" s="163"/>
      <c r="E680" s="250"/>
      <c r="F680" s="250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</row>
    <row r="681" ht="12.75" customHeight="1">
      <c r="A681" s="163"/>
      <c r="B681" s="163"/>
      <c r="C681" s="163"/>
      <c r="D681" s="163"/>
      <c r="E681" s="250"/>
      <c r="F681" s="250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63"/>
      <c r="V681" s="163"/>
      <c r="W681" s="163"/>
      <c r="X681" s="163"/>
      <c r="Y681" s="163"/>
      <c r="Z681" s="163"/>
    </row>
    <row r="682" ht="12.75" customHeight="1">
      <c r="A682" s="163"/>
      <c r="B682" s="163"/>
      <c r="C682" s="163"/>
      <c r="D682" s="163"/>
      <c r="E682" s="250"/>
      <c r="F682" s="250"/>
      <c r="G682" s="163"/>
      <c r="H682" s="163"/>
      <c r="I682" s="163"/>
      <c r="J682" s="163"/>
      <c r="K682" s="163"/>
      <c r="L682" s="163"/>
      <c r="M682" s="163"/>
      <c r="N682" s="163"/>
      <c r="O682" s="163"/>
      <c r="P682" s="163"/>
      <c r="Q682" s="163"/>
      <c r="R682" s="163"/>
      <c r="S682" s="163"/>
      <c r="T682" s="163"/>
      <c r="U682" s="163"/>
      <c r="V682" s="163"/>
      <c r="W682" s="163"/>
      <c r="X682" s="163"/>
      <c r="Y682" s="163"/>
      <c r="Z682" s="163"/>
    </row>
    <row r="683" ht="12.75" customHeight="1">
      <c r="A683" s="163"/>
      <c r="B683" s="163"/>
      <c r="C683" s="163"/>
      <c r="D683" s="163"/>
      <c r="E683" s="250"/>
      <c r="F683" s="250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163"/>
      <c r="R683" s="163"/>
      <c r="S683" s="163"/>
      <c r="T683" s="163"/>
      <c r="U683" s="163"/>
      <c r="V683" s="163"/>
      <c r="W683" s="163"/>
      <c r="X683" s="163"/>
      <c r="Y683" s="163"/>
      <c r="Z683" s="163"/>
    </row>
    <row r="684" ht="12.75" customHeight="1">
      <c r="A684" s="163"/>
      <c r="B684" s="163"/>
      <c r="C684" s="163"/>
      <c r="D684" s="163"/>
      <c r="E684" s="250"/>
      <c r="F684" s="250"/>
      <c r="G684" s="163"/>
      <c r="H684" s="163"/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</row>
    <row r="685" ht="12.75" customHeight="1">
      <c r="A685" s="163"/>
      <c r="B685" s="163"/>
      <c r="C685" s="163"/>
      <c r="D685" s="163"/>
      <c r="E685" s="250"/>
      <c r="F685" s="250"/>
      <c r="G685" s="163"/>
      <c r="H685" s="163"/>
      <c r="I685" s="163"/>
      <c r="J685" s="163"/>
      <c r="K685" s="163"/>
      <c r="L685" s="163"/>
      <c r="M685" s="163"/>
      <c r="N685" s="163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</row>
    <row r="686" ht="12.75" customHeight="1">
      <c r="A686" s="163"/>
      <c r="B686" s="163"/>
      <c r="C686" s="163"/>
      <c r="D686" s="163"/>
      <c r="E686" s="250"/>
      <c r="F686" s="250"/>
      <c r="G686" s="163"/>
      <c r="H686" s="163"/>
      <c r="I686" s="163"/>
      <c r="J686" s="163"/>
      <c r="K686" s="163"/>
      <c r="L686" s="163"/>
      <c r="M686" s="163"/>
      <c r="N686" s="163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</row>
    <row r="687" ht="12.75" customHeight="1">
      <c r="A687" s="163"/>
      <c r="B687" s="163"/>
      <c r="C687" s="163"/>
      <c r="D687" s="163"/>
      <c r="E687" s="250"/>
      <c r="F687" s="250"/>
      <c r="G687" s="163"/>
      <c r="H687" s="163"/>
      <c r="I687" s="163"/>
      <c r="J687" s="163"/>
      <c r="K687" s="163"/>
      <c r="L687" s="163"/>
      <c r="M687" s="163"/>
      <c r="N687" s="163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</row>
    <row r="688" ht="12.75" customHeight="1">
      <c r="A688" s="163"/>
      <c r="B688" s="163"/>
      <c r="C688" s="163"/>
      <c r="D688" s="163"/>
      <c r="E688" s="250"/>
      <c r="F688" s="250"/>
      <c r="G688" s="163"/>
      <c r="H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</row>
    <row r="689" ht="12.75" customHeight="1">
      <c r="A689" s="163"/>
      <c r="B689" s="163"/>
      <c r="C689" s="163"/>
      <c r="D689" s="163"/>
      <c r="E689" s="250"/>
      <c r="F689" s="250"/>
      <c r="G689" s="163"/>
      <c r="H689" s="163"/>
      <c r="I689" s="163"/>
      <c r="J689" s="163"/>
      <c r="K689" s="163"/>
      <c r="L689" s="163"/>
      <c r="M689" s="163"/>
      <c r="N689" s="163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</row>
    <row r="690" ht="12.75" customHeight="1">
      <c r="A690" s="163"/>
      <c r="B690" s="163"/>
      <c r="C690" s="163"/>
      <c r="D690" s="163"/>
      <c r="E690" s="250"/>
      <c r="F690" s="250"/>
      <c r="G690" s="163"/>
      <c r="H690" s="163"/>
      <c r="I690" s="163"/>
      <c r="J690" s="163"/>
      <c r="K690" s="163"/>
      <c r="L690" s="163"/>
      <c r="M690" s="163"/>
      <c r="N690" s="163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</row>
    <row r="691" ht="12.75" customHeight="1">
      <c r="A691" s="163"/>
      <c r="B691" s="163"/>
      <c r="C691" s="163"/>
      <c r="D691" s="163"/>
      <c r="E691" s="250"/>
      <c r="F691" s="250"/>
      <c r="G691" s="163"/>
      <c r="H691" s="163"/>
      <c r="I691" s="163"/>
      <c r="J691" s="163"/>
      <c r="K691" s="163"/>
      <c r="L691" s="163"/>
      <c r="M691" s="163"/>
      <c r="N691" s="163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</row>
    <row r="692" ht="12.75" customHeight="1">
      <c r="A692" s="163"/>
      <c r="B692" s="163"/>
      <c r="C692" s="163"/>
      <c r="D692" s="163"/>
      <c r="E692" s="250"/>
      <c r="F692" s="250"/>
      <c r="G692" s="163"/>
      <c r="H692" s="163"/>
      <c r="I692" s="163"/>
      <c r="J692" s="163"/>
      <c r="K692" s="163"/>
      <c r="L692" s="163"/>
      <c r="M692" s="163"/>
      <c r="N692" s="163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</row>
    <row r="693" ht="12.75" customHeight="1">
      <c r="A693" s="163"/>
      <c r="B693" s="163"/>
      <c r="C693" s="163"/>
      <c r="D693" s="163"/>
      <c r="E693" s="250"/>
      <c r="F693" s="250"/>
      <c r="G693" s="163"/>
      <c r="H693" s="163"/>
      <c r="I693" s="163"/>
      <c r="J693" s="163"/>
      <c r="K693" s="163"/>
      <c r="L693" s="163"/>
      <c r="M693" s="163"/>
      <c r="N693" s="163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</row>
    <row r="694" ht="12.75" customHeight="1">
      <c r="A694" s="163"/>
      <c r="B694" s="163"/>
      <c r="C694" s="163"/>
      <c r="D694" s="163"/>
      <c r="E694" s="250"/>
      <c r="F694" s="250"/>
      <c r="G694" s="163"/>
      <c r="H694" s="163"/>
      <c r="I694" s="163"/>
      <c r="J694" s="163"/>
      <c r="K694" s="163"/>
      <c r="L694" s="163"/>
      <c r="M694" s="163"/>
      <c r="N694" s="163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</row>
    <row r="695" ht="12.75" customHeight="1">
      <c r="A695" s="163"/>
      <c r="B695" s="163"/>
      <c r="C695" s="163"/>
      <c r="D695" s="163"/>
      <c r="E695" s="250"/>
      <c r="F695" s="250"/>
      <c r="G695" s="163"/>
      <c r="H695" s="163"/>
      <c r="I695" s="163"/>
      <c r="J695" s="163"/>
      <c r="K695" s="163"/>
      <c r="L695" s="163"/>
      <c r="M695" s="163"/>
      <c r="N695" s="163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</row>
    <row r="696" ht="12.75" customHeight="1">
      <c r="A696" s="163"/>
      <c r="B696" s="163"/>
      <c r="C696" s="163"/>
      <c r="D696" s="163"/>
      <c r="E696" s="250"/>
      <c r="F696" s="250"/>
      <c r="G696" s="163"/>
      <c r="H696" s="163"/>
      <c r="I696" s="163"/>
      <c r="J696" s="163"/>
      <c r="K696" s="163"/>
      <c r="L696" s="163"/>
      <c r="M696" s="163"/>
      <c r="N696" s="163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</row>
    <row r="697" ht="12.75" customHeight="1">
      <c r="A697" s="163"/>
      <c r="B697" s="163"/>
      <c r="C697" s="163"/>
      <c r="D697" s="163"/>
      <c r="E697" s="250"/>
      <c r="F697" s="250"/>
      <c r="G697" s="163"/>
      <c r="H697" s="163"/>
      <c r="I697" s="163"/>
      <c r="J697" s="163"/>
      <c r="K697" s="163"/>
      <c r="L697" s="163"/>
      <c r="M697" s="163"/>
      <c r="N697" s="163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</row>
    <row r="698" ht="12.75" customHeight="1">
      <c r="A698" s="163"/>
      <c r="B698" s="163"/>
      <c r="C698" s="163"/>
      <c r="D698" s="163"/>
      <c r="E698" s="250"/>
      <c r="F698" s="250"/>
      <c r="G698" s="163"/>
      <c r="H698" s="163"/>
      <c r="I698" s="163"/>
      <c r="J698" s="163"/>
      <c r="K698" s="163"/>
      <c r="L698" s="163"/>
      <c r="M698" s="163"/>
      <c r="N698" s="163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</row>
    <row r="699" ht="12.75" customHeight="1">
      <c r="A699" s="163"/>
      <c r="B699" s="163"/>
      <c r="C699" s="163"/>
      <c r="D699" s="163"/>
      <c r="E699" s="250"/>
      <c r="F699" s="250"/>
      <c r="G699" s="163"/>
      <c r="H699" s="163"/>
      <c r="I699" s="163"/>
      <c r="J699" s="163"/>
      <c r="K699" s="163"/>
      <c r="L699" s="163"/>
      <c r="M699" s="163"/>
      <c r="N699" s="163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</row>
    <row r="700" ht="12.75" customHeight="1">
      <c r="A700" s="163"/>
      <c r="B700" s="163"/>
      <c r="C700" s="163"/>
      <c r="D700" s="163"/>
      <c r="E700" s="250"/>
      <c r="F700" s="250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</row>
    <row r="701" ht="12.75" customHeight="1">
      <c r="A701" s="163"/>
      <c r="B701" s="163"/>
      <c r="C701" s="163"/>
      <c r="D701" s="163"/>
      <c r="E701" s="250"/>
      <c r="F701" s="250"/>
      <c r="G701" s="163"/>
      <c r="H701" s="163"/>
      <c r="I701" s="163"/>
      <c r="J701" s="163"/>
      <c r="K701" s="163"/>
      <c r="L701" s="163"/>
      <c r="M701" s="163"/>
      <c r="N701" s="163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</row>
    <row r="702" ht="12.75" customHeight="1">
      <c r="A702" s="163"/>
      <c r="B702" s="163"/>
      <c r="C702" s="163"/>
      <c r="D702" s="163"/>
      <c r="E702" s="250"/>
      <c r="F702" s="250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</row>
    <row r="703" ht="12.75" customHeight="1">
      <c r="A703" s="163"/>
      <c r="B703" s="163"/>
      <c r="C703" s="163"/>
      <c r="D703" s="163"/>
      <c r="E703" s="250"/>
      <c r="F703" s="250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</row>
    <row r="704" ht="12.75" customHeight="1">
      <c r="A704" s="163"/>
      <c r="B704" s="163"/>
      <c r="C704" s="163"/>
      <c r="D704" s="163"/>
      <c r="E704" s="250"/>
      <c r="F704" s="250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</row>
    <row r="705" ht="12.75" customHeight="1">
      <c r="A705" s="163"/>
      <c r="B705" s="163"/>
      <c r="C705" s="163"/>
      <c r="D705" s="163"/>
      <c r="E705" s="250"/>
      <c r="F705" s="250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</row>
    <row r="706" ht="12.75" customHeight="1">
      <c r="A706" s="163"/>
      <c r="B706" s="163"/>
      <c r="C706" s="163"/>
      <c r="D706" s="163"/>
      <c r="E706" s="250"/>
      <c r="F706" s="250"/>
      <c r="G706" s="163"/>
      <c r="H706" s="163"/>
      <c r="I706" s="163"/>
      <c r="J706" s="163"/>
      <c r="K706" s="163"/>
      <c r="L706" s="163"/>
      <c r="M706" s="163"/>
      <c r="N706" s="163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</row>
    <row r="707" ht="12.75" customHeight="1">
      <c r="A707" s="163"/>
      <c r="B707" s="163"/>
      <c r="C707" s="163"/>
      <c r="D707" s="163"/>
      <c r="E707" s="250"/>
      <c r="F707" s="250"/>
      <c r="G707" s="163"/>
      <c r="H707" s="163"/>
      <c r="I707" s="163"/>
      <c r="J707" s="163"/>
      <c r="K707" s="163"/>
      <c r="L707" s="163"/>
      <c r="M707" s="163"/>
      <c r="N707" s="1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</row>
    <row r="708" ht="12.75" customHeight="1">
      <c r="A708" s="163"/>
      <c r="B708" s="163"/>
      <c r="C708" s="163"/>
      <c r="D708" s="163"/>
      <c r="E708" s="250"/>
      <c r="F708" s="250"/>
      <c r="G708" s="163"/>
      <c r="H708" s="163"/>
      <c r="I708" s="163"/>
      <c r="J708" s="163"/>
      <c r="K708" s="163"/>
      <c r="L708" s="163"/>
      <c r="M708" s="163"/>
      <c r="N708" s="163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</row>
    <row r="709" ht="12.75" customHeight="1">
      <c r="A709" s="163"/>
      <c r="B709" s="163"/>
      <c r="C709" s="163"/>
      <c r="D709" s="163"/>
      <c r="E709" s="250"/>
      <c r="F709" s="250"/>
      <c r="G709" s="163"/>
      <c r="H709" s="163"/>
      <c r="I709" s="163"/>
      <c r="J709" s="163"/>
      <c r="K709" s="163"/>
      <c r="L709" s="163"/>
      <c r="M709" s="163"/>
      <c r="N709" s="163"/>
      <c r="O709" s="163"/>
      <c r="P709" s="163"/>
      <c r="Q709" s="163"/>
      <c r="R709" s="163"/>
      <c r="S709" s="163"/>
      <c r="T709" s="163"/>
      <c r="U709" s="163"/>
      <c r="V709" s="163"/>
      <c r="W709" s="163"/>
      <c r="X709" s="163"/>
      <c r="Y709" s="163"/>
      <c r="Z709" s="163"/>
    </row>
    <row r="710" ht="12.75" customHeight="1">
      <c r="A710" s="163"/>
      <c r="B710" s="163"/>
      <c r="C710" s="163"/>
      <c r="D710" s="163"/>
      <c r="E710" s="250"/>
      <c r="F710" s="250"/>
      <c r="G710" s="163"/>
      <c r="H710" s="163"/>
      <c r="I710" s="163"/>
      <c r="J710" s="163"/>
      <c r="K710" s="163"/>
      <c r="L710" s="163"/>
      <c r="M710" s="163"/>
      <c r="N710" s="163"/>
      <c r="O710" s="163"/>
      <c r="P710" s="163"/>
      <c r="Q710" s="163"/>
      <c r="R710" s="163"/>
      <c r="S710" s="163"/>
      <c r="T710" s="163"/>
      <c r="U710" s="163"/>
      <c r="V710" s="163"/>
      <c r="W710" s="163"/>
      <c r="X710" s="163"/>
      <c r="Y710" s="163"/>
      <c r="Z710" s="163"/>
    </row>
    <row r="711" ht="12.75" customHeight="1">
      <c r="A711" s="163"/>
      <c r="B711" s="163"/>
      <c r="C711" s="163"/>
      <c r="D711" s="163"/>
      <c r="E711" s="250"/>
      <c r="F711" s="250"/>
      <c r="G711" s="163"/>
      <c r="H711" s="163"/>
      <c r="I711" s="163"/>
      <c r="J711" s="163"/>
      <c r="K711" s="163"/>
      <c r="L711" s="163"/>
      <c r="M711" s="163"/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3"/>
      <c r="Z711" s="163"/>
    </row>
    <row r="712" ht="12.75" customHeight="1">
      <c r="A712" s="163"/>
      <c r="B712" s="163"/>
      <c r="C712" s="163"/>
      <c r="D712" s="163"/>
      <c r="E712" s="250"/>
      <c r="F712" s="250"/>
      <c r="G712" s="163"/>
      <c r="H712" s="163"/>
      <c r="I712" s="163"/>
      <c r="J712" s="163"/>
      <c r="K712" s="163"/>
      <c r="L712" s="163"/>
      <c r="M712" s="163"/>
      <c r="N712" s="163"/>
      <c r="O712" s="163"/>
      <c r="P712" s="163"/>
      <c r="Q712" s="163"/>
      <c r="R712" s="163"/>
      <c r="S712" s="163"/>
      <c r="T712" s="163"/>
      <c r="U712" s="163"/>
      <c r="V712" s="163"/>
      <c r="W712" s="163"/>
      <c r="X712" s="163"/>
      <c r="Y712" s="163"/>
      <c r="Z712" s="163"/>
    </row>
    <row r="713" ht="12.75" customHeight="1">
      <c r="A713" s="163"/>
      <c r="B713" s="163"/>
      <c r="C713" s="163"/>
      <c r="D713" s="163"/>
      <c r="E713" s="250"/>
      <c r="F713" s="250"/>
      <c r="G713" s="163"/>
      <c r="H713" s="163"/>
      <c r="I713" s="163"/>
      <c r="J713" s="163"/>
      <c r="K713" s="163"/>
      <c r="L713" s="163"/>
      <c r="M713" s="163"/>
      <c r="N713" s="163"/>
      <c r="O713" s="163"/>
      <c r="P713" s="163"/>
      <c r="Q713" s="163"/>
      <c r="R713" s="163"/>
      <c r="S713" s="163"/>
      <c r="T713" s="163"/>
      <c r="U713" s="163"/>
      <c r="V713" s="163"/>
      <c r="W713" s="163"/>
      <c r="X713" s="163"/>
      <c r="Y713" s="163"/>
      <c r="Z713" s="163"/>
    </row>
    <row r="714" ht="12.75" customHeight="1">
      <c r="A714" s="163"/>
      <c r="B714" s="163"/>
      <c r="C714" s="163"/>
      <c r="D714" s="163"/>
      <c r="E714" s="250"/>
      <c r="F714" s="250"/>
      <c r="G714" s="163"/>
      <c r="H714" s="163"/>
      <c r="I714" s="163"/>
      <c r="J714" s="163"/>
      <c r="K714" s="163"/>
      <c r="L714" s="163"/>
      <c r="M714" s="163"/>
      <c r="N714" s="163"/>
      <c r="O714" s="163"/>
      <c r="P714" s="163"/>
      <c r="Q714" s="163"/>
      <c r="R714" s="163"/>
      <c r="S714" s="163"/>
      <c r="T714" s="163"/>
      <c r="U714" s="163"/>
      <c r="V714" s="163"/>
      <c r="W714" s="163"/>
      <c r="X714" s="163"/>
      <c r="Y714" s="163"/>
      <c r="Z714" s="163"/>
    </row>
    <row r="715" ht="12.75" customHeight="1">
      <c r="A715" s="163"/>
      <c r="B715" s="163"/>
      <c r="C715" s="163"/>
      <c r="D715" s="163"/>
      <c r="E715" s="250"/>
      <c r="F715" s="250"/>
      <c r="G715" s="163"/>
      <c r="H715" s="163"/>
      <c r="I715" s="163"/>
      <c r="J715" s="163"/>
      <c r="K715" s="163"/>
      <c r="L715" s="163"/>
      <c r="M715" s="163"/>
      <c r="N715" s="163"/>
      <c r="O715" s="163"/>
      <c r="P715" s="163"/>
      <c r="Q715" s="163"/>
      <c r="R715" s="163"/>
      <c r="S715" s="163"/>
      <c r="T715" s="163"/>
      <c r="U715" s="163"/>
      <c r="V715" s="163"/>
      <c r="W715" s="163"/>
      <c r="X715" s="163"/>
      <c r="Y715" s="163"/>
      <c r="Z715" s="163"/>
    </row>
    <row r="716" ht="12.75" customHeight="1">
      <c r="A716" s="163"/>
      <c r="B716" s="163"/>
      <c r="C716" s="163"/>
      <c r="D716" s="163"/>
      <c r="E716" s="250"/>
      <c r="F716" s="250"/>
      <c r="G716" s="163"/>
      <c r="H716" s="163"/>
      <c r="I716" s="163"/>
      <c r="J716" s="163"/>
      <c r="K716" s="163"/>
      <c r="L716" s="163"/>
      <c r="M716" s="163"/>
      <c r="N716" s="163"/>
      <c r="O716" s="163"/>
      <c r="P716" s="163"/>
      <c r="Q716" s="163"/>
      <c r="R716" s="163"/>
      <c r="S716" s="163"/>
      <c r="T716" s="163"/>
      <c r="U716" s="163"/>
      <c r="V716" s="163"/>
      <c r="W716" s="163"/>
      <c r="X716" s="163"/>
      <c r="Y716" s="163"/>
      <c r="Z716" s="163"/>
    </row>
    <row r="717" ht="12.75" customHeight="1">
      <c r="A717" s="163"/>
      <c r="B717" s="163"/>
      <c r="C717" s="163"/>
      <c r="D717" s="163"/>
      <c r="E717" s="250"/>
      <c r="F717" s="250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163"/>
      <c r="R717" s="163"/>
      <c r="S717" s="163"/>
      <c r="T717" s="163"/>
      <c r="U717" s="163"/>
      <c r="V717" s="163"/>
      <c r="W717" s="163"/>
      <c r="X717" s="163"/>
      <c r="Y717" s="163"/>
      <c r="Z717" s="163"/>
    </row>
    <row r="718" ht="12.75" customHeight="1">
      <c r="A718" s="163"/>
      <c r="B718" s="163"/>
      <c r="C718" s="163"/>
      <c r="D718" s="163"/>
      <c r="E718" s="250"/>
      <c r="F718" s="250"/>
      <c r="G718" s="163"/>
      <c r="H718" s="163"/>
      <c r="I718" s="163"/>
      <c r="J718" s="163"/>
      <c r="K718" s="163"/>
      <c r="L718" s="163"/>
      <c r="M718" s="163"/>
      <c r="N718" s="163"/>
      <c r="O718" s="163"/>
      <c r="P718" s="163"/>
      <c r="Q718" s="163"/>
      <c r="R718" s="163"/>
      <c r="S718" s="163"/>
      <c r="T718" s="163"/>
      <c r="U718" s="163"/>
      <c r="V718" s="163"/>
      <c r="W718" s="163"/>
      <c r="X718" s="163"/>
      <c r="Y718" s="163"/>
      <c r="Z718" s="163"/>
    </row>
    <row r="719" ht="12.75" customHeight="1">
      <c r="A719" s="163"/>
      <c r="B719" s="163"/>
      <c r="C719" s="163"/>
      <c r="D719" s="163"/>
      <c r="E719" s="250"/>
      <c r="F719" s="250"/>
      <c r="G719" s="163"/>
      <c r="H719" s="163"/>
      <c r="I719" s="163"/>
      <c r="J719" s="163"/>
      <c r="K719" s="163"/>
      <c r="L719" s="163"/>
      <c r="M719" s="163"/>
      <c r="N719" s="163"/>
      <c r="O719" s="163"/>
      <c r="P719" s="163"/>
      <c r="Q719" s="163"/>
      <c r="R719" s="163"/>
      <c r="S719" s="163"/>
      <c r="T719" s="163"/>
      <c r="U719" s="163"/>
      <c r="V719" s="163"/>
      <c r="W719" s="163"/>
      <c r="X719" s="163"/>
      <c r="Y719" s="163"/>
      <c r="Z719" s="163"/>
    </row>
    <row r="720" ht="12.75" customHeight="1">
      <c r="A720" s="163"/>
      <c r="B720" s="163"/>
      <c r="C720" s="163"/>
      <c r="D720" s="163"/>
      <c r="E720" s="250"/>
      <c r="F720" s="250"/>
      <c r="G720" s="163"/>
      <c r="H720" s="163"/>
      <c r="I720" s="163"/>
      <c r="J720" s="163"/>
      <c r="K720" s="163"/>
      <c r="L720" s="163"/>
      <c r="M720" s="163"/>
      <c r="N720" s="163"/>
      <c r="O720" s="163"/>
      <c r="P720" s="163"/>
      <c r="Q720" s="163"/>
      <c r="R720" s="163"/>
      <c r="S720" s="163"/>
      <c r="T720" s="163"/>
      <c r="U720" s="163"/>
      <c r="V720" s="163"/>
      <c r="W720" s="163"/>
      <c r="X720" s="163"/>
      <c r="Y720" s="163"/>
      <c r="Z720" s="163"/>
    </row>
    <row r="721" ht="12.75" customHeight="1">
      <c r="A721" s="163"/>
      <c r="B721" s="163"/>
      <c r="C721" s="163"/>
      <c r="D721" s="163"/>
      <c r="E721" s="250"/>
      <c r="F721" s="250"/>
      <c r="G721" s="163"/>
      <c r="H721" s="163"/>
      <c r="I721" s="163"/>
      <c r="J721" s="163"/>
      <c r="K721" s="163"/>
      <c r="L721" s="163"/>
      <c r="M721" s="163"/>
      <c r="N721" s="163"/>
      <c r="O721" s="163"/>
      <c r="P721" s="163"/>
      <c r="Q721" s="163"/>
      <c r="R721" s="163"/>
      <c r="S721" s="163"/>
      <c r="T721" s="163"/>
      <c r="U721" s="163"/>
      <c r="V721" s="163"/>
      <c r="W721" s="163"/>
      <c r="X721" s="163"/>
      <c r="Y721" s="163"/>
      <c r="Z721" s="163"/>
    </row>
    <row r="722" ht="12.75" customHeight="1">
      <c r="A722" s="163"/>
      <c r="B722" s="163"/>
      <c r="C722" s="163"/>
      <c r="D722" s="163"/>
      <c r="E722" s="250"/>
      <c r="F722" s="250"/>
      <c r="G722" s="163"/>
      <c r="H722" s="163"/>
      <c r="I722" s="163"/>
      <c r="J722" s="163"/>
      <c r="K722" s="163"/>
      <c r="L722" s="163"/>
      <c r="M722" s="163"/>
      <c r="N722" s="163"/>
      <c r="O722" s="163"/>
      <c r="P722" s="163"/>
      <c r="Q722" s="163"/>
      <c r="R722" s="163"/>
      <c r="S722" s="163"/>
      <c r="T722" s="163"/>
      <c r="U722" s="163"/>
      <c r="V722" s="163"/>
      <c r="W722" s="163"/>
      <c r="X722" s="163"/>
      <c r="Y722" s="163"/>
      <c r="Z722" s="163"/>
    </row>
    <row r="723" ht="12.75" customHeight="1">
      <c r="A723" s="163"/>
      <c r="B723" s="163"/>
      <c r="C723" s="163"/>
      <c r="D723" s="163"/>
      <c r="E723" s="250"/>
      <c r="F723" s="250"/>
      <c r="G723" s="163"/>
      <c r="H723" s="163"/>
      <c r="I723" s="163"/>
      <c r="J723" s="163"/>
      <c r="K723" s="163"/>
      <c r="L723" s="163"/>
      <c r="M723" s="163"/>
      <c r="N723" s="163"/>
      <c r="O723" s="163"/>
      <c r="P723" s="163"/>
      <c r="Q723" s="163"/>
      <c r="R723" s="163"/>
      <c r="S723" s="163"/>
      <c r="T723" s="163"/>
      <c r="U723" s="163"/>
      <c r="V723" s="163"/>
      <c r="W723" s="163"/>
      <c r="X723" s="163"/>
      <c r="Y723" s="163"/>
      <c r="Z723" s="163"/>
    </row>
    <row r="724" ht="12.75" customHeight="1">
      <c r="A724" s="163"/>
      <c r="B724" s="163"/>
      <c r="C724" s="163"/>
      <c r="D724" s="163"/>
      <c r="E724" s="250"/>
      <c r="F724" s="250"/>
      <c r="G724" s="163"/>
      <c r="H724" s="163"/>
      <c r="I724" s="163"/>
      <c r="J724" s="163"/>
      <c r="K724" s="163"/>
      <c r="L724" s="163"/>
      <c r="M724" s="163"/>
      <c r="N724" s="163"/>
      <c r="O724" s="163"/>
      <c r="P724" s="163"/>
      <c r="Q724" s="163"/>
      <c r="R724" s="163"/>
      <c r="S724" s="163"/>
      <c r="T724" s="163"/>
      <c r="U724" s="163"/>
      <c r="V724" s="163"/>
      <c r="W724" s="163"/>
      <c r="X724" s="163"/>
      <c r="Y724" s="163"/>
      <c r="Z724" s="163"/>
    </row>
    <row r="725" ht="12.75" customHeight="1">
      <c r="A725" s="163"/>
      <c r="B725" s="163"/>
      <c r="C725" s="163"/>
      <c r="D725" s="163"/>
      <c r="E725" s="250"/>
      <c r="F725" s="250"/>
      <c r="G725" s="163"/>
      <c r="H725" s="163"/>
      <c r="I725" s="163"/>
      <c r="J725" s="163"/>
      <c r="K725" s="163"/>
      <c r="L725" s="163"/>
      <c r="M725" s="163"/>
      <c r="N725" s="163"/>
      <c r="O725" s="163"/>
      <c r="P725" s="163"/>
      <c r="Q725" s="163"/>
      <c r="R725" s="163"/>
      <c r="S725" s="163"/>
      <c r="T725" s="163"/>
      <c r="U725" s="163"/>
      <c r="V725" s="163"/>
      <c r="W725" s="163"/>
      <c r="X725" s="163"/>
      <c r="Y725" s="163"/>
      <c r="Z725" s="163"/>
    </row>
    <row r="726" ht="12.75" customHeight="1">
      <c r="A726" s="163"/>
      <c r="B726" s="163"/>
      <c r="C726" s="163"/>
      <c r="D726" s="163"/>
      <c r="E726" s="250"/>
      <c r="F726" s="250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63"/>
      <c r="V726" s="163"/>
      <c r="W726" s="163"/>
      <c r="X726" s="163"/>
      <c r="Y726" s="163"/>
      <c r="Z726" s="163"/>
    </row>
    <row r="727" ht="12.75" customHeight="1">
      <c r="A727" s="163"/>
      <c r="B727" s="163"/>
      <c r="C727" s="163"/>
      <c r="D727" s="163"/>
      <c r="E727" s="250"/>
      <c r="F727" s="250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63"/>
      <c r="V727" s="163"/>
      <c r="W727" s="163"/>
      <c r="X727" s="163"/>
      <c r="Y727" s="163"/>
      <c r="Z727" s="163"/>
    </row>
    <row r="728" ht="12.75" customHeight="1">
      <c r="A728" s="163"/>
      <c r="B728" s="163"/>
      <c r="C728" s="163"/>
      <c r="D728" s="163"/>
      <c r="E728" s="250"/>
      <c r="F728" s="250"/>
      <c r="G728" s="163"/>
      <c r="H728" s="163"/>
      <c r="I728" s="163"/>
      <c r="J728" s="163"/>
      <c r="K728" s="163"/>
      <c r="L728" s="163"/>
      <c r="M728" s="163"/>
      <c r="N728" s="163"/>
      <c r="O728" s="163"/>
      <c r="P728" s="163"/>
      <c r="Q728" s="163"/>
      <c r="R728" s="163"/>
      <c r="S728" s="163"/>
      <c r="T728" s="163"/>
      <c r="U728" s="163"/>
      <c r="V728" s="163"/>
      <c r="W728" s="163"/>
      <c r="X728" s="163"/>
      <c r="Y728" s="163"/>
      <c r="Z728" s="163"/>
    </row>
    <row r="729" ht="12.75" customHeight="1">
      <c r="A729" s="163"/>
      <c r="B729" s="163"/>
      <c r="C729" s="163"/>
      <c r="D729" s="163"/>
      <c r="E729" s="250"/>
      <c r="F729" s="250"/>
      <c r="G729" s="163"/>
      <c r="H729" s="163"/>
      <c r="I729" s="163"/>
      <c r="J729" s="163"/>
      <c r="K729" s="163"/>
      <c r="L729" s="163"/>
      <c r="M729" s="163"/>
      <c r="N729" s="163"/>
      <c r="O729" s="163"/>
      <c r="P729" s="163"/>
      <c r="Q729" s="163"/>
      <c r="R729" s="163"/>
      <c r="S729" s="163"/>
      <c r="T729" s="163"/>
      <c r="U729" s="163"/>
      <c r="V729" s="163"/>
      <c r="W729" s="163"/>
      <c r="X729" s="163"/>
      <c r="Y729" s="163"/>
      <c r="Z729" s="163"/>
    </row>
    <row r="730" ht="12.75" customHeight="1">
      <c r="A730" s="163"/>
      <c r="B730" s="163"/>
      <c r="C730" s="163"/>
      <c r="D730" s="163"/>
      <c r="E730" s="250"/>
      <c r="F730" s="250"/>
      <c r="G730" s="163"/>
      <c r="H730" s="163"/>
      <c r="I730" s="163"/>
      <c r="J730" s="163"/>
      <c r="K730" s="163"/>
      <c r="L730" s="163"/>
      <c r="M730" s="163"/>
      <c r="N730" s="163"/>
      <c r="O730" s="163"/>
      <c r="P730" s="163"/>
      <c r="Q730" s="163"/>
      <c r="R730" s="163"/>
      <c r="S730" s="163"/>
      <c r="T730" s="163"/>
      <c r="U730" s="163"/>
      <c r="V730" s="163"/>
      <c r="W730" s="163"/>
      <c r="X730" s="163"/>
      <c r="Y730" s="163"/>
      <c r="Z730" s="163"/>
    </row>
    <row r="731" ht="12.75" customHeight="1">
      <c r="A731" s="163"/>
      <c r="B731" s="163"/>
      <c r="C731" s="163"/>
      <c r="D731" s="163"/>
      <c r="E731" s="250"/>
      <c r="F731" s="250"/>
      <c r="G731" s="163"/>
      <c r="H731" s="163"/>
      <c r="I731" s="163"/>
      <c r="J731" s="163"/>
      <c r="K731" s="163"/>
      <c r="L731" s="163"/>
      <c r="M731" s="163"/>
      <c r="N731" s="163"/>
      <c r="O731" s="163"/>
      <c r="P731" s="163"/>
      <c r="Q731" s="163"/>
      <c r="R731" s="163"/>
      <c r="S731" s="163"/>
      <c r="T731" s="163"/>
      <c r="U731" s="163"/>
      <c r="V731" s="163"/>
      <c r="W731" s="163"/>
      <c r="X731" s="163"/>
      <c r="Y731" s="163"/>
      <c r="Z731" s="163"/>
    </row>
    <row r="732" ht="12.75" customHeight="1">
      <c r="A732" s="163"/>
      <c r="B732" s="163"/>
      <c r="C732" s="163"/>
      <c r="D732" s="163"/>
      <c r="E732" s="250"/>
      <c r="F732" s="250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163"/>
      <c r="W732" s="163"/>
      <c r="X732" s="163"/>
      <c r="Y732" s="163"/>
      <c r="Z732" s="163"/>
    </row>
    <row r="733" ht="12.75" customHeight="1">
      <c r="A733" s="163"/>
      <c r="B733" s="163"/>
      <c r="C733" s="163"/>
      <c r="D733" s="163"/>
      <c r="E733" s="250"/>
      <c r="F733" s="250"/>
      <c r="G733" s="163"/>
      <c r="H733" s="163"/>
      <c r="I733" s="163"/>
      <c r="J733" s="163"/>
      <c r="K733" s="163"/>
      <c r="L733" s="163"/>
      <c r="M733" s="163"/>
      <c r="N733" s="163"/>
      <c r="O733" s="163"/>
      <c r="P733" s="163"/>
      <c r="Q733" s="163"/>
      <c r="R733" s="163"/>
      <c r="S733" s="163"/>
      <c r="T733" s="163"/>
      <c r="U733" s="163"/>
      <c r="V733" s="163"/>
      <c r="W733" s="163"/>
      <c r="X733" s="163"/>
      <c r="Y733" s="163"/>
      <c r="Z733" s="163"/>
    </row>
    <row r="734" ht="12.75" customHeight="1">
      <c r="A734" s="163"/>
      <c r="B734" s="163"/>
      <c r="C734" s="163"/>
      <c r="D734" s="163"/>
      <c r="E734" s="250"/>
      <c r="F734" s="250"/>
      <c r="G734" s="163"/>
      <c r="H734" s="163"/>
      <c r="I734" s="163"/>
      <c r="J734" s="163"/>
      <c r="K734" s="163"/>
      <c r="L734" s="163"/>
      <c r="M734" s="163"/>
      <c r="N734" s="163"/>
      <c r="O734" s="163"/>
      <c r="P734" s="163"/>
      <c r="Q734" s="163"/>
      <c r="R734" s="163"/>
      <c r="S734" s="163"/>
      <c r="T734" s="163"/>
      <c r="U734" s="163"/>
      <c r="V734" s="163"/>
      <c r="W734" s="163"/>
      <c r="X734" s="163"/>
      <c r="Y734" s="163"/>
      <c r="Z734" s="163"/>
    </row>
    <row r="735" ht="12.75" customHeight="1">
      <c r="A735" s="163"/>
      <c r="B735" s="163"/>
      <c r="C735" s="163"/>
      <c r="D735" s="163"/>
      <c r="E735" s="250"/>
      <c r="F735" s="250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</row>
    <row r="736" ht="12.75" customHeight="1">
      <c r="A736" s="163"/>
      <c r="B736" s="163"/>
      <c r="C736" s="163"/>
      <c r="D736" s="163"/>
      <c r="E736" s="250"/>
      <c r="F736" s="250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63"/>
      <c r="V736" s="163"/>
      <c r="W736" s="163"/>
      <c r="X736" s="163"/>
      <c r="Y736" s="163"/>
      <c r="Z736" s="163"/>
    </row>
    <row r="737" ht="12.75" customHeight="1">
      <c r="A737" s="163"/>
      <c r="B737" s="163"/>
      <c r="C737" s="163"/>
      <c r="D737" s="163"/>
      <c r="E737" s="250"/>
      <c r="F737" s="250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</row>
    <row r="738" ht="12.75" customHeight="1">
      <c r="A738" s="163"/>
      <c r="B738" s="163"/>
      <c r="C738" s="163"/>
      <c r="D738" s="163"/>
      <c r="E738" s="250"/>
      <c r="F738" s="250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63"/>
      <c r="V738" s="163"/>
      <c r="W738" s="163"/>
      <c r="X738" s="163"/>
      <c r="Y738" s="163"/>
      <c r="Z738" s="163"/>
    </row>
    <row r="739" ht="12.75" customHeight="1">
      <c r="A739" s="163"/>
      <c r="B739" s="163"/>
      <c r="C739" s="163"/>
      <c r="D739" s="163"/>
      <c r="E739" s="250"/>
      <c r="F739" s="250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63"/>
      <c r="V739" s="163"/>
      <c r="W739" s="163"/>
      <c r="X739" s="163"/>
      <c r="Y739" s="163"/>
      <c r="Z739" s="163"/>
    </row>
    <row r="740" ht="12.75" customHeight="1">
      <c r="A740" s="163"/>
      <c r="B740" s="163"/>
      <c r="C740" s="163"/>
      <c r="D740" s="163"/>
      <c r="E740" s="250"/>
      <c r="F740" s="250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63"/>
      <c r="V740" s="163"/>
      <c r="W740" s="163"/>
      <c r="X740" s="163"/>
      <c r="Y740" s="163"/>
      <c r="Z740" s="163"/>
    </row>
    <row r="741" ht="12.75" customHeight="1">
      <c r="A741" s="163"/>
      <c r="B741" s="163"/>
      <c r="C741" s="163"/>
      <c r="D741" s="163"/>
      <c r="E741" s="250"/>
      <c r="F741" s="250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63"/>
      <c r="V741" s="163"/>
      <c r="W741" s="163"/>
      <c r="X741" s="163"/>
      <c r="Y741" s="163"/>
      <c r="Z741" s="163"/>
    </row>
    <row r="742" ht="12.75" customHeight="1">
      <c r="A742" s="163"/>
      <c r="B742" s="163"/>
      <c r="C742" s="163"/>
      <c r="D742" s="163"/>
      <c r="E742" s="250"/>
      <c r="F742" s="250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163"/>
      <c r="Y742" s="163"/>
      <c r="Z742" s="163"/>
    </row>
    <row r="743" ht="12.75" customHeight="1">
      <c r="A743" s="163"/>
      <c r="B743" s="163"/>
      <c r="C743" s="163"/>
      <c r="D743" s="163"/>
      <c r="E743" s="250"/>
      <c r="F743" s="250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63"/>
      <c r="V743" s="163"/>
      <c r="W743" s="163"/>
      <c r="X743" s="163"/>
      <c r="Y743" s="163"/>
      <c r="Z743" s="163"/>
    </row>
    <row r="744" ht="12.75" customHeight="1">
      <c r="A744" s="163"/>
      <c r="B744" s="163"/>
      <c r="C744" s="163"/>
      <c r="D744" s="163"/>
      <c r="E744" s="250"/>
      <c r="F744" s="250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63"/>
      <c r="V744" s="163"/>
      <c r="W744" s="163"/>
      <c r="X744" s="163"/>
      <c r="Y744" s="163"/>
      <c r="Z744" s="163"/>
    </row>
    <row r="745" ht="12.75" customHeight="1">
      <c r="A745" s="163"/>
      <c r="B745" s="163"/>
      <c r="C745" s="163"/>
      <c r="D745" s="163"/>
      <c r="E745" s="250"/>
      <c r="F745" s="250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63"/>
      <c r="V745" s="163"/>
      <c r="W745" s="163"/>
      <c r="X745" s="163"/>
      <c r="Y745" s="163"/>
      <c r="Z745" s="163"/>
    </row>
    <row r="746" ht="12.75" customHeight="1">
      <c r="A746" s="163"/>
      <c r="B746" s="163"/>
      <c r="C746" s="163"/>
      <c r="D746" s="163"/>
      <c r="E746" s="250"/>
      <c r="F746" s="250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63"/>
      <c r="V746" s="163"/>
      <c r="W746" s="163"/>
      <c r="X746" s="163"/>
      <c r="Y746" s="163"/>
      <c r="Z746" s="163"/>
    </row>
    <row r="747" ht="12.75" customHeight="1">
      <c r="A747" s="163"/>
      <c r="B747" s="163"/>
      <c r="C747" s="163"/>
      <c r="D747" s="163"/>
      <c r="E747" s="250"/>
      <c r="F747" s="250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63"/>
      <c r="V747" s="163"/>
      <c r="W747" s="163"/>
      <c r="X747" s="163"/>
      <c r="Y747" s="163"/>
      <c r="Z747" s="163"/>
    </row>
    <row r="748" ht="12.75" customHeight="1">
      <c r="A748" s="163"/>
      <c r="B748" s="163"/>
      <c r="C748" s="163"/>
      <c r="D748" s="163"/>
      <c r="E748" s="250"/>
      <c r="F748" s="250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3"/>
    </row>
    <row r="749" ht="12.75" customHeight="1">
      <c r="A749" s="163"/>
      <c r="B749" s="163"/>
      <c r="C749" s="163"/>
      <c r="D749" s="163"/>
      <c r="E749" s="250"/>
      <c r="F749" s="250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63"/>
      <c r="V749" s="163"/>
      <c r="W749" s="163"/>
      <c r="X749" s="163"/>
      <c r="Y749" s="163"/>
      <c r="Z749" s="163"/>
    </row>
    <row r="750" ht="12.75" customHeight="1">
      <c r="A750" s="163"/>
      <c r="B750" s="163"/>
      <c r="C750" s="163"/>
      <c r="D750" s="163"/>
      <c r="E750" s="250"/>
      <c r="F750" s="250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</row>
    <row r="751" ht="12.75" customHeight="1">
      <c r="A751" s="163"/>
      <c r="B751" s="163"/>
      <c r="C751" s="163"/>
      <c r="D751" s="163"/>
      <c r="E751" s="250"/>
      <c r="F751" s="250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63"/>
      <c r="V751" s="163"/>
      <c r="W751" s="163"/>
      <c r="X751" s="163"/>
      <c r="Y751" s="163"/>
      <c r="Z751" s="163"/>
    </row>
    <row r="752" ht="12.75" customHeight="1">
      <c r="A752" s="163"/>
      <c r="B752" s="163"/>
      <c r="C752" s="163"/>
      <c r="D752" s="163"/>
      <c r="E752" s="250"/>
      <c r="F752" s="250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63"/>
      <c r="V752" s="163"/>
      <c r="W752" s="163"/>
      <c r="X752" s="163"/>
      <c r="Y752" s="163"/>
      <c r="Z752" s="163"/>
    </row>
    <row r="753" ht="12.75" customHeight="1">
      <c r="A753" s="163"/>
      <c r="B753" s="163"/>
      <c r="C753" s="163"/>
      <c r="D753" s="163"/>
      <c r="E753" s="250"/>
      <c r="F753" s="250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63"/>
      <c r="V753" s="163"/>
      <c r="W753" s="163"/>
      <c r="X753" s="163"/>
      <c r="Y753" s="163"/>
      <c r="Z753" s="163"/>
    </row>
    <row r="754" ht="12.75" customHeight="1">
      <c r="A754" s="163"/>
      <c r="B754" s="163"/>
      <c r="C754" s="163"/>
      <c r="D754" s="163"/>
      <c r="E754" s="250"/>
      <c r="F754" s="250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3"/>
    </row>
    <row r="755" ht="12.75" customHeight="1">
      <c r="A755" s="163"/>
      <c r="B755" s="163"/>
      <c r="C755" s="163"/>
      <c r="D755" s="163"/>
      <c r="E755" s="250"/>
      <c r="F755" s="250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63"/>
      <c r="V755" s="163"/>
      <c r="W755" s="163"/>
      <c r="X755" s="163"/>
      <c r="Y755" s="163"/>
      <c r="Z755" s="163"/>
    </row>
    <row r="756" ht="12.75" customHeight="1">
      <c r="A756" s="163"/>
      <c r="B756" s="163"/>
      <c r="C756" s="163"/>
      <c r="D756" s="163"/>
      <c r="E756" s="250"/>
      <c r="F756" s="250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63"/>
      <c r="V756" s="163"/>
      <c r="W756" s="163"/>
      <c r="X756" s="163"/>
      <c r="Y756" s="163"/>
      <c r="Z756" s="163"/>
    </row>
    <row r="757" ht="12.75" customHeight="1">
      <c r="A757" s="163"/>
      <c r="B757" s="163"/>
      <c r="C757" s="163"/>
      <c r="D757" s="163"/>
      <c r="E757" s="250"/>
      <c r="F757" s="250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63"/>
      <c r="V757" s="163"/>
      <c r="W757" s="163"/>
      <c r="X757" s="163"/>
      <c r="Y757" s="163"/>
      <c r="Z757" s="163"/>
    </row>
    <row r="758" ht="12.75" customHeight="1">
      <c r="A758" s="163"/>
      <c r="B758" s="163"/>
      <c r="C758" s="163"/>
      <c r="D758" s="163"/>
      <c r="E758" s="250"/>
      <c r="F758" s="250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63"/>
      <c r="V758" s="163"/>
      <c r="W758" s="163"/>
      <c r="X758" s="163"/>
      <c r="Y758" s="163"/>
      <c r="Z758" s="163"/>
    </row>
    <row r="759" ht="12.75" customHeight="1">
      <c r="A759" s="163"/>
      <c r="B759" s="163"/>
      <c r="C759" s="163"/>
      <c r="D759" s="163"/>
      <c r="E759" s="250"/>
      <c r="F759" s="250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3"/>
      <c r="Z759" s="163"/>
    </row>
    <row r="760" ht="12.75" customHeight="1">
      <c r="A760" s="163"/>
      <c r="B760" s="163"/>
      <c r="C760" s="163"/>
      <c r="D760" s="163"/>
      <c r="E760" s="250"/>
      <c r="F760" s="250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63"/>
      <c r="V760" s="163"/>
      <c r="W760" s="163"/>
      <c r="X760" s="163"/>
      <c r="Y760" s="163"/>
      <c r="Z760" s="163"/>
    </row>
    <row r="761" ht="12.75" customHeight="1">
      <c r="A761" s="163"/>
      <c r="B761" s="163"/>
      <c r="C761" s="163"/>
      <c r="D761" s="163"/>
      <c r="E761" s="250"/>
      <c r="F761" s="250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63"/>
      <c r="V761" s="163"/>
      <c r="W761" s="163"/>
      <c r="X761" s="163"/>
      <c r="Y761" s="163"/>
      <c r="Z761" s="163"/>
    </row>
    <row r="762" ht="12.75" customHeight="1">
      <c r="A762" s="163"/>
      <c r="B762" s="163"/>
      <c r="C762" s="163"/>
      <c r="D762" s="163"/>
      <c r="E762" s="250"/>
      <c r="F762" s="250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63"/>
      <c r="V762" s="163"/>
      <c r="W762" s="163"/>
      <c r="X762" s="163"/>
      <c r="Y762" s="163"/>
      <c r="Z762" s="163"/>
    </row>
    <row r="763" ht="12.75" customHeight="1">
      <c r="A763" s="163"/>
      <c r="B763" s="163"/>
      <c r="C763" s="163"/>
      <c r="D763" s="163"/>
      <c r="E763" s="250"/>
      <c r="F763" s="250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63"/>
      <c r="V763" s="163"/>
      <c r="W763" s="163"/>
      <c r="X763" s="163"/>
      <c r="Y763" s="163"/>
      <c r="Z763" s="163"/>
    </row>
    <row r="764" ht="12.75" customHeight="1">
      <c r="A764" s="163"/>
      <c r="B764" s="163"/>
      <c r="C764" s="163"/>
      <c r="D764" s="163"/>
      <c r="E764" s="250"/>
      <c r="F764" s="250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63"/>
      <c r="V764" s="163"/>
      <c r="W764" s="163"/>
      <c r="X764" s="163"/>
      <c r="Y764" s="163"/>
      <c r="Z764" s="163"/>
    </row>
    <row r="765" ht="12.75" customHeight="1">
      <c r="A765" s="163"/>
      <c r="B765" s="163"/>
      <c r="C765" s="163"/>
      <c r="D765" s="163"/>
      <c r="E765" s="250"/>
      <c r="F765" s="250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63"/>
      <c r="V765" s="163"/>
      <c r="W765" s="163"/>
      <c r="X765" s="163"/>
      <c r="Y765" s="163"/>
      <c r="Z765" s="163"/>
    </row>
    <row r="766" ht="12.75" customHeight="1">
      <c r="A766" s="163"/>
      <c r="B766" s="163"/>
      <c r="C766" s="163"/>
      <c r="D766" s="163"/>
      <c r="E766" s="250"/>
      <c r="F766" s="250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63"/>
      <c r="V766" s="163"/>
      <c r="W766" s="163"/>
      <c r="X766" s="163"/>
      <c r="Y766" s="163"/>
      <c r="Z766" s="163"/>
    </row>
    <row r="767" ht="12.75" customHeight="1">
      <c r="A767" s="163"/>
      <c r="B767" s="163"/>
      <c r="C767" s="163"/>
      <c r="D767" s="163"/>
      <c r="E767" s="250"/>
      <c r="F767" s="250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63"/>
      <c r="V767" s="163"/>
      <c r="W767" s="163"/>
      <c r="X767" s="163"/>
      <c r="Y767" s="163"/>
      <c r="Z767" s="163"/>
    </row>
    <row r="768" ht="12.75" customHeight="1">
      <c r="A768" s="163"/>
      <c r="B768" s="163"/>
      <c r="C768" s="163"/>
      <c r="D768" s="163"/>
      <c r="E768" s="250"/>
      <c r="F768" s="250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63"/>
      <c r="V768" s="163"/>
      <c r="W768" s="163"/>
      <c r="X768" s="163"/>
      <c r="Y768" s="163"/>
      <c r="Z768" s="163"/>
    </row>
    <row r="769" ht="12.75" customHeight="1">
      <c r="A769" s="163"/>
      <c r="B769" s="163"/>
      <c r="C769" s="163"/>
      <c r="D769" s="163"/>
      <c r="E769" s="250"/>
      <c r="F769" s="250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63"/>
      <c r="V769" s="163"/>
      <c r="W769" s="163"/>
      <c r="X769" s="163"/>
      <c r="Y769" s="163"/>
      <c r="Z769" s="163"/>
    </row>
    <row r="770" ht="12.75" customHeight="1">
      <c r="A770" s="163"/>
      <c r="B770" s="163"/>
      <c r="C770" s="163"/>
      <c r="D770" s="163"/>
      <c r="E770" s="250"/>
      <c r="F770" s="250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63"/>
      <c r="V770" s="163"/>
      <c r="W770" s="163"/>
      <c r="X770" s="163"/>
      <c r="Y770" s="163"/>
      <c r="Z770" s="163"/>
    </row>
    <row r="771" ht="12.75" customHeight="1">
      <c r="A771" s="163"/>
      <c r="B771" s="163"/>
      <c r="C771" s="163"/>
      <c r="D771" s="163"/>
      <c r="E771" s="250"/>
      <c r="F771" s="250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63"/>
      <c r="V771" s="163"/>
      <c r="W771" s="163"/>
      <c r="X771" s="163"/>
      <c r="Y771" s="163"/>
      <c r="Z771" s="163"/>
    </row>
    <row r="772" ht="12.75" customHeight="1">
      <c r="A772" s="163"/>
      <c r="B772" s="163"/>
      <c r="C772" s="163"/>
      <c r="D772" s="163"/>
      <c r="E772" s="250"/>
      <c r="F772" s="250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63"/>
      <c r="V772" s="163"/>
      <c r="W772" s="163"/>
      <c r="X772" s="163"/>
      <c r="Y772" s="163"/>
      <c r="Z772" s="163"/>
    </row>
    <row r="773" ht="12.75" customHeight="1">
      <c r="A773" s="163"/>
      <c r="B773" s="163"/>
      <c r="C773" s="163"/>
      <c r="D773" s="163"/>
      <c r="E773" s="250"/>
      <c r="F773" s="250"/>
      <c r="G773" s="163"/>
      <c r="H773" s="163"/>
      <c r="I773" s="163"/>
      <c r="J773" s="163"/>
      <c r="K773" s="163"/>
      <c r="L773" s="163"/>
      <c r="M773" s="163"/>
      <c r="N773" s="163"/>
      <c r="O773" s="163"/>
      <c r="P773" s="163"/>
      <c r="Q773" s="163"/>
      <c r="R773" s="163"/>
      <c r="S773" s="163"/>
      <c r="T773" s="163"/>
      <c r="U773" s="163"/>
      <c r="V773" s="163"/>
      <c r="W773" s="163"/>
      <c r="X773" s="163"/>
      <c r="Y773" s="163"/>
      <c r="Z773" s="163"/>
    </row>
    <row r="774" ht="12.75" customHeight="1">
      <c r="A774" s="163"/>
      <c r="B774" s="163"/>
      <c r="C774" s="163"/>
      <c r="D774" s="163"/>
      <c r="E774" s="250"/>
      <c r="F774" s="250"/>
      <c r="G774" s="163"/>
      <c r="H774" s="163"/>
      <c r="I774" s="163"/>
      <c r="J774" s="163"/>
      <c r="K774" s="163"/>
      <c r="L774" s="163"/>
      <c r="M774" s="163"/>
      <c r="N774" s="163"/>
      <c r="O774" s="163"/>
      <c r="P774" s="163"/>
      <c r="Q774" s="163"/>
      <c r="R774" s="163"/>
      <c r="S774" s="163"/>
      <c r="T774" s="163"/>
      <c r="U774" s="163"/>
      <c r="V774" s="163"/>
      <c r="W774" s="163"/>
      <c r="X774" s="163"/>
      <c r="Y774" s="163"/>
      <c r="Z774" s="163"/>
    </row>
    <row r="775" ht="12.75" customHeight="1">
      <c r="A775" s="163"/>
      <c r="B775" s="163"/>
      <c r="C775" s="163"/>
      <c r="D775" s="163"/>
      <c r="E775" s="250"/>
      <c r="F775" s="250"/>
      <c r="G775" s="163"/>
      <c r="H775" s="163"/>
      <c r="I775" s="163"/>
      <c r="J775" s="163"/>
      <c r="K775" s="163"/>
      <c r="L775" s="163"/>
      <c r="M775" s="163"/>
      <c r="N775" s="163"/>
      <c r="O775" s="163"/>
      <c r="P775" s="163"/>
      <c r="Q775" s="163"/>
      <c r="R775" s="163"/>
      <c r="S775" s="163"/>
      <c r="T775" s="163"/>
      <c r="U775" s="163"/>
      <c r="V775" s="163"/>
      <c r="W775" s="163"/>
      <c r="X775" s="163"/>
      <c r="Y775" s="163"/>
      <c r="Z775" s="163"/>
    </row>
    <row r="776" ht="12.75" customHeight="1">
      <c r="A776" s="163"/>
      <c r="B776" s="163"/>
      <c r="C776" s="163"/>
      <c r="D776" s="163"/>
      <c r="E776" s="250"/>
      <c r="F776" s="250"/>
      <c r="G776" s="163"/>
      <c r="H776" s="163"/>
      <c r="I776" s="163"/>
      <c r="J776" s="163"/>
      <c r="K776" s="163"/>
      <c r="L776" s="163"/>
      <c r="M776" s="163"/>
      <c r="N776" s="163"/>
      <c r="O776" s="163"/>
      <c r="P776" s="163"/>
      <c r="Q776" s="163"/>
      <c r="R776" s="163"/>
      <c r="S776" s="163"/>
      <c r="T776" s="163"/>
      <c r="U776" s="163"/>
      <c r="V776" s="163"/>
      <c r="W776" s="163"/>
      <c r="X776" s="163"/>
      <c r="Y776" s="163"/>
      <c r="Z776" s="163"/>
    </row>
    <row r="777" ht="12.75" customHeight="1">
      <c r="A777" s="163"/>
      <c r="B777" s="163"/>
      <c r="C777" s="163"/>
      <c r="D777" s="163"/>
      <c r="E777" s="250"/>
      <c r="F777" s="250"/>
      <c r="G777" s="163"/>
      <c r="H777" s="163"/>
      <c r="I777" s="163"/>
      <c r="J777" s="163"/>
      <c r="K777" s="163"/>
      <c r="L777" s="163"/>
      <c r="M777" s="163"/>
      <c r="N777" s="163"/>
      <c r="O777" s="163"/>
      <c r="P777" s="163"/>
      <c r="Q777" s="163"/>
      <c r="R777" s="163"/>
      <c r="S777" s="163"/>
      <c r="T777" s="163"/>
      <c r="U777" s="163"/>
      <c r="V777" s="163"/>
      <c r="W777" s="163"/>
      <c r="X777" s="163"/>
      <c r="Y777" s="163"/>
      <c r="Z777" s="163"/>
    </row>
    <row r="778" ht="12.75" customHeight="1">
      <c r="A778" s="163"/>
      <c r="B778" s="163"/>
      <c r="C778" s="163"/>
      <c r="D778" s="163"/>
      <c r="E778" s="250"/>
      <c r="F778" s="250"/>
      <c r="G778" s="163"/>
      <c r="H778" s="163"/>
      <c r="I778" s="163"/>
      <c r="J778" s="163"/>
      <c r="K778" s="163"/>
      <c r="L778" s="163"/>
      <c r="M778" s="163"/>
      <c r="N778" s="163"/>
      <c r="O778" s="163"/>
      <c r="P778" s="163"/>
      <c r="Q778" s="163"/>
      <c r="R778" s="163"/>
      <c r="S778" s="163"/>
      <c r="T778" s="163"/>
      <c r="U778" s="163"/>
      <c r="V778" s="163"/>
      <c r="W778" s="163"/>
      <c r="X778" s="163"/>
      <c r="Y778" s="163"/>
      <c r="Z778" s="163"/>
    </row>
    <row r="779" ht="12.75" customHeight="1">
      <c r="A779" s="163"/>
      <c r="B779" s="163"/>
      <c r="C779" s="163"/>
      <c r="D779" s="163"/>
      <c r="E779" s="250"/>
      <c r="F779" s="250"/>
      <c r="G779" s="163"/>
      <c r="H779" s="163"/>
      <c r="I779" s="163"/>
      <c r="J779" s="163"/>
      <c r="K779" s="163"/>
      <c r="L779" s="163"/>
      <c r="M779" s="163"/>
      <c r="N779" s="163"/>
      <c r="O779" s="163"/>
      <c r="P779" s="163"/>
      <c r="Q779" s="163"/>
      <c r="R779" s="163"/>
      <c r="S779" s="163"/>
      <c r="T779" s="163"/>
      <c r="U779" s="163"/>
      <c r="V779" s="163"/>
      <c r="W779" s="163"/>
      <c r="X779" s="163"/>
      <c r="Y779" s="163"/>
      <c r="Z779" s="163"/>
    </row>
    <row r="780" ht="12.75" customHeight="1">
      <c r="A780" s="163"/>
      <c r="B780" s="163"/>
      <c r="C780" s="163"/>
      <c r="D780" s="163"/>
      <c r="E780" s="250"/>
      <c r="F780" s="250"/>
      <c r="G780" s="163"/>
      <c r="H780" s="163"/>
      <c r="I780" s="163"/>
      <c r="J780" s="163"/>
      <c r="K780" s="163"/>
      <c r="L780" s="163"/>
      <c r="M780" s="163"/>
      <c r="N780" s="163"/>
      <c r="O780" s="163"/>
      <c r="P780" s="163"/>
      <c r="Q780" s="163"/>
      <c r="R780" s="163"/>
      <c r="S780" s="163"/>
      <c r="T780" s="163"/>
      <c r="U780" s="163"/>
      <c r="V780" s="163"/>
      <c r="W780" s="163"/>
      <c r="X780" s="163"/>
      <c r="Y780" s="163"/>
      <c r="Z780" s="163"/>
    </row>
    <row r="781" ht="12.75" customHeight="1">
      <c r="A781" s="163"/>
      <c r="B781" s="163"/>
      <c r="C781" s="163"/>
      <c r="D781" s="163"/>
      <c r="E781" s="250"/>
      <c r="F781" s="250"/>
      <c r="G781" s="163"/>
      <c r="H781" s="163"/>
      <c r="I781" s="163"/>
      <c r="J781" s="163"/>
      <c r="K781" s="163"/>
      <c r="L781" s="163"/>
      <c r="M781" s="163"/>
      <c r="N781" s="163"/>
      <c r="O781" s="163"/>
      <c r="P781" s="163"/>
      <c r="Q781" s="163"/>
      <c r="R781" s="163"/>
      <c r="S781" s="163"/>
      <c r="T781" s="163"/>
      <c r="U781" s="163"/>
      <c r="V781" s="163"/>
      <c r="W781" s="163"/>
      <c r="X781" s="163"/>
      <c r="Y781" s="163"/>
      <c r="Z781" s="163"/>
    </row>
    <row r="782" ht="12.75" customHeight="1">
      <c r="A782" s="163"/>
      <c r="B782" s="163"/>
      <c r="C782" s="163"/>
      <c r="D782" s="163"/>
      <c r="E782" s="250"/>
      <c r="F782" s="250"/>
      <c r="G782" s="163"/>
      <c r="H782" s="163"/>
      <c r="I782" s="163"/>
      <c r="J782" s="163"/>
      <c r="K782" s="163"/>
      <c r="L782" s="163"/>
      <c r="M782" s="163"/>
      <c r="N782" s="163"/>
      <c r="O782" s="163"/>
      <c r="P782" s="163"/>
      <c r="Q782" s="163"/>
      <c r="R782" s="163"/>
      <c r="S782" s="163"/>
      <c r="T782" s="163"/>
      <c r="U782" s="163"/>
      <c r="V782" s="163"/>
      <c r="W782" s="163"/>
      <c r="X782" s="163"/>
      <c r="Y782" s="163"/>
      <c r="Z782" s="163"/>
    </row>
    <row r="783" ht="12.75" customHeight="1">
      <c r="A783" s="163"/>
      <c r="B783" s="163"/>
      <c r="C783" s="163"/>
      <c r="D783" s="163"/>
      <c r="E783" s="250"/>
      <c r="F783" s="250"/>
      <c r="G783" s="163"/>
      <c r="H783" s="163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3"/>
    </row>
    <row r="784" ht="12.75" customHeight="1">
      <c r="A784" s="163"/>
      <c r="B784" s="163"/>
      <c r="C784" s="163"/>
      <c r="D784" s="163"/>
      <c r="E784" s="250"/>
      <c r="F784" s="250"/>
      <c r="G784" s="163"/>
      <c r="H784" s="163"/>
      <c r="I784" s="163"/>
      <c r="J784" s="163"/>
      <c r="K784" s="163"/>
      <c r="L784" s="163"/>
      <c r="M784" s="163"/>
      <c r="N784" s="163"/>
      <c r="O784" s="163"/>
      <c r="P784" s="163"/>
      <c r="Q784" s="163"/>
      <c r="R784" s="163"/>
      <c r="S784" s="163"/>
      <c r="T784" s="163"/>
      <c r="U784" s="163"/>
      <c r="V784" s="163"/>
      <c r="W784" s="163"/>
      <c r="X784" s="163"/>
      <c r="Y784" s="163"/>
      <c r="Z784" s="163"/>
    </row>
    <row r="785" ht="12.75" customHeight="1">
      <c r="A785" s="163"/>
      <c r="B785" s="163"/>
      <c r="C785" s="163"/>
      <c r="D785" s="163"/>
      <c r="E785" s="250"/>
      <c r="F785" s="250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163"/>
      <c r="R785" s="163"/>
      <c r="S785" s="163"/>
      <c r="T785" s="163"/>
      <c r="U785" s="163"/>
      <c r="V785" s="163"/>
      <c r="W785" s="163"/>
      <c r="X785" s="163"/>
      <c r="Y785" s="163"/>
      <c r="Z785" s="163"/>
    </row>
    <row r="786" ht="12.75" customHeight="1">
      <c r="A786" s="163"/>
      <c r="B786" s="163"/>
      <c r="C786" s="163"/>
      <c r="D786" s="163"/>
      <c r="E786" s="250"/>
      <c r="F786" s="250"/>
      <c r="G786" s="163"/>
      <c r="H786" s="163"/>
      <c r="I786" s="163"/>
      <c r="J786" s="163"/>
      <c r="K786" s="163"/>
      <c r="L786" s="163"/>
      <c r="M786" s="163"/>
      <c r="N786" s="163"/>
      <c r="O786" s="163"/>
      <c r="P786" s="163"/>
      <c r="Q786" s="163"/>
      <c r="R786" s="163"/>
      <c r="S786" s="163"/>
      <c r="T786" s="163"/>
      <c r="U786" s="163"/>
      <c r="V786" s="163"/>
      <c r="W786" s="163"/>
      <c r="X786" s="163"/>
      <c r="Y786" s="163"/>
      <c r="Z786" s="163"/>
    </row>
    <row r="787" ht="12.75" customHeight="1">
      <c r="A787" s="163"/>
      <c r="B787" s="163"/>
      <c r="C787" s="163"/>
      <c r="D787" s="163"/>
      <c r="E787" s="250"/>
      <c r="F787" s="250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63"/>
      <c r="V787" s="163"/>
      <c r="W787" s="163"/>
      <c r="X787" s="163"/>
      <c r="Y787" s="163"/>
      <c r="Z787" s="163"/>
    </row>
    <row r="788" ht="12.75" customHeight="1">
      <c r="A788" s="163"/>
      <c r="B788" s="163"/>
      <c r="C788" s="163"/>
      <c r="D788" s="163"/>
      <c r="E788" s="250"/>
      <c r="F788" s="250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63"/>
      <c r="V788" s="163"/>
      <c r="W788" s="163"/>
      <c r="X788" s="163"/>
      <c r="Y788" s="163"/>
      <c r="Z788" s="163"/>
    </row>
    <row r="789" ht="12.75" customHeight="1">
      <c r="A789" s="163"/>
      <c r="B789" s="163"/>
      <c r="C789" s="163"/>
      <c r="D789" s="163"/>
      <c r="E789" s="250"/>
      <c r="F789" s="250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63"/>
      <c r="V789" s="163"/>
      <c r="W789" s="163"/>
      <c r="X789" s="163"/>
      <c r="Y789" s="163"/>
      <c r="Z789" s="163"/>
    </row>
    <row r="790" ht="12.75" customHeight="1">
      <c r="A790" s="163"/>
      <c r="B790" s="163"/>
      <c r="C790" s="163"/>
      <c r="D790" s="163"/>
      <c r="E790" s="250"/>
      <c r="F790" s="250"/>
      <c r="G790" s="163"/>
      <c r="H790" s="163"/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3"/>
    </row>
    <row r="791" ht="12.75" customHeight="1">
      <c r="A791" s="163"/>
      <c r="B791" s="163"/>
      <c r="C791" s="163"/>
      <c r="D791" s="163"/>
      <c r="E791" s="250"/>
      <c r="F791" s="250"/>
      <c r="G791" s="163"/>
      <c r="H791" s="163"/>
      <c r="I791" s="163"/>
      <c r="J791" s="163"/>
      <c r="K791" s="163"/>
      <c r="L791" s="163"/>
      <c r="M791" s="163"/>
      <c r="N791" s="163"/>
      <c r="O791" s="163"/>
      <c r="P791" s="163"/>
      <c r="Q791" s="163"/>
      <c r="R791" s="163"/>
      <c r="S791" s="163"/>
      <c r="T791" s="163"/>
      <c r="U791" s="163"/>
      <c r="V791" s="163"/>
      <c r="W791" s="163"/>
      <c r="X791" s="163"/>
      <c r="Y791" s="163"/>
      <c r="Z791" s="163"/>
    </row>
    <row r="792" ht="12.75" customHeight="1">
      <c r="A792" s="163"/>
      <c r="B792" s="163"/>
      <c r="C792" s="163"/>
      <c r="D792" s="163"/>
      <c r="E792" s="250"/>
      <c r="F792" s="250"/>
      <c r="G792" s="163"/>
      <c r="H792" s="163"/>
      <c r="I792" s="163"/>
      <c r="J792" s="163"/>
      <c r="K792" s="163"/>
      <c r="L792" s="163"/>
      <c r="M792" s="163"/>
      <c r="N792" s="163"/>
      <c r="O792" s="163"/>
      <c r="P792" s="163"/>
      <c r="Q792" s="163"/>
      <c r="R792" s="163"/>
      <c r="S792" s="163"/>
      <c r="T792" s="163"/>
      <c r="U792" s="163"/>
      <c r="V792" s="163"/>
      <c r="W792" s="163"/>
      <c r="X792" s="163"/>
      <c r="Y792" s="163"/>
      <c r="Z792" s="163"/>
    </row>
    <row r="793" ht="12.75" customHeight="1">
      <c r="A793" s="163"/>
      <c r="B793" s="163"/>
      <c r="C793" s="163"/>
      <c r="D793" s="163"/>
      <c r="E793" s="250"/>
      <c r="F793" s="250"/>
      <c r="G793" s="163"/>
      <c r="H793" s="163"/>
      <c r="I793" s="163"/>
      <c r="J793" s="163"/>
      <c r="K793" s="163"/>
      <c r="L793" s="163"/>
      <c r="M793" s="163"/>
      <c r="N793" s="163"/>
      <c r="O793" s="163"/>
      <c r="P793" s="163"/>
      <c r="Q793" s="163"/>
      <c r="R793" s="163"/>
      <c r="S793" s="163"/>
      <c r="T793" s="163"/>
      <c r="U793" s="163"/>
      <c r="V793" s="163"/>
      <c r="W793" s="163"/>
      <c r="X793" s="163"/>
      <c r="Y793" s="163"/>
      <c r="Z793" s="163"/>
    </row>
    <row r="794" ht="12.75" customHeight="1">
      <c r="A794" s="163"/>
      <c r="B794" s="163"/>
      <c r="C794" s="163"/>
      <c r="D794" s="163"/>
      <c r="E794" s="250"/>
      <c r="F794" s="250"/>
      <c r="G794" s="163"/>
      <c r="H794" s="163"/>
      <c r="I794" s="163"/>
      <c r="J794" s="163"/>
      <c r="K794" s="163"/>
      <c r="L794" s="163"/>
      <c r="M794" s="163"/>
      <c r="N794" s="163"/>
      <c r="O794" s="163"/>
      <c r="P794" s="163"/>
      <c r="Q794" s="163"/>
      <c r="R794" s="163"/>
      <c r="S794" s="163"/>
      <c r="T794" s="163"/>
      <c r="U794" s="163"/>
      <c r="V794" s="163"/>
      <c r="W794" s="163"/>
      <c r="X794" s="163"/>
      <c r="Y794" s="163"/>
      <c r="Z794" s="163"/>
    </row>
    <row r="795" ht="12.75" customHeight="1">
      <c r="A795" s="163"/>
      <c r="B795" s="163"/>
      <c r="C795" s="163"/>
      <c r="D795" s="163"/>
      <c r="E795" s="250"/>
      <c r="F795" s="250"/>
      <c r="G795" s="163"/>
      <c r="H795" s="163"/>
      <c r="I795" s="163"/>
      <c r="J795" s="163"/>
      <c r="K795" s="163"/>
      <c r="L795" s="163"/>
      <c r="M795" s="163"/>
      <c r="N795" s="163"/>
      <c r="O795" s="163"/>
      <c r="P795" s="163"/>
      <c r="Q795" s="163"/>
      <c r="R795" s="163"/>
      <c r="S795" s="163"/>
      <c r="T795" s="163"/>
      <c r="U795" s="163"/>
      <c r="V795" s="163"/>
      <c r="W795" s="163"/>
      <c r="X795" s="163"/>
      <c r="Y795" s="163"/>
      <c r="Z795" s="163"/>
    </row>
    <row r="796" ht="12.75" customHeight="1">
      <c r="A796" s="163"/>
      <c r="B796" s="163"/>
      <c r="C796" s="163"/>
      <c r="D796" s="163"/>
      <c r="E796" s="250"/>
      <c r="F796" s="250"/>
      <c r="G796" s="163"/>
      <c r="H796" s="163"/>
      <c r="I796" s="163"/>
      <c r="J796" s="163"/>
      <c r="K796" s="163"/>
      <c r="L796" s="163"/>
      <c r="M796" s="163"/>
      <c r="N796" s="163"/>
      <c r="O796" s="163"/>
      <c r="P796" s="163"/>
      <c r="Q796" s="163"/>
      <c r="R796" s="163"/>
      <c r="S796" s="163"/>
      <c r="T796" s="163"/>
      <c r="U796" s="163"/>
      <c r="V796" s="163"/>
      <c r="W796" s="163"/>
      <c r="X796" s="163"/>
      <c r="Y796" s="163"/>
      <c r="Z796" s="163"/>
    </row>
    <row r="797" ht="12.75" customHeight="1">
      <c r="A797" s="163"/>
      <c r="B797" s="163"/>
      <c r="C797" s="163"/>
      <c r="D797" s="163"/>
      <c r="E797" s="250"/>
      <c r="F797" s="250"/>
      <c r="G797" s="163"/>
      <c r="H797" s="163"/>
      <c r="I797" s="163"/>
      <c r="J797" s="163"/>
      <c r="K797" s="163"/>
      <c r="L797" s="163"/>
      <c r="M797" s="163"/>
      <c r="N797" s="163"/>
      <c r="O797" s="163"/>
      <c r="P797" s="163"/>
      <c r="Q797" s="163"/>
      <c r="R797" s="163"/>
      <c r="S797" s="163"/>
      <c r="T797" s="163"/>
      <c r="U797" s="163"/>
      <c r="V797" s="163"/>
      <c r="W797" s="163"/>
      <c r="X797" s="163"/>
      <c r="Y797" s="163"/>
      <c r="Z797" s="163"/>
    </row>
    <row r="798" ht="12.75" customHeight="1">
      <c r="A798" s="163"/>
      <c r="B798" s="163"/>
      <c r="C798" s="163"/>
      <c r="D798" s="163"/>
      <c r="E798" s="250"/>
      <c r="F798" s="250"/>
      <c r="G798" s="163"/>
      <c r="H798" s="163"/>
      <c r="I798" s="163"/>
      <c r="J798" s="163"/>
      <c r="K798" s="163"/>
      <c r="L798" s="163"/>
      <c r="M798" s="163"/>
      <c r="N798" s="163"/>
      <c r="O798" s="163"/>
      <c r="P798" s="163"/>
      <c r="Q798" s="163"/>
      <c r="R798" s="163"/>
      <c r="S798" s="163"/>
      <c r="T798" s="163"/>
      <c r="U798" s="163"/>
      <c r="V798" s="163"/>
      <c r="W798" s="163"/>
      <c r="X798" s="163"/>
      <c r="Y798" s="163"/>
      <c r="Z798" s="163"/>
    </row>
    <row r="799" ht="12.75" customHeight="1">
      <c r="A799" s="163"/>
      <c r="B799" s="163"/>
      <c r="C799" s="163"/>
      <c r="D799" s="163"/>
      <c r="E799" s="250"/>
      <c r="F799" s="250"/>
      <c r="G799" s="163"/>
      <c r="H799" s="163"/>
      <c r="I799" s="163"/>
      <c r="J799" s="163"/>
      <c r="K799" s="163"/>
      <c r="L799" s="163"/>
      <c r="M799" s="163"/>
      <c r="N799" s="163"/>
      <c r="O799" s="163"/>
      <c r="P799" s="163"/>
      <c r="Q799" s="163"/>
      <c r="R799" s="163"/>
      <c r="S799" s="163"/>
      <c r="T799" s="163"/>
      <c r="U799" s="163"/>
      <c r="V799" s="163"/>
      <c r="W799" s="163"/>
      <c r="X799" s="163"/>
      <c r="Y799" s="163"/>
      <c r="Z799" s="163"/>
    </row>
    <row r="800" ht="12.75" customHeight="1">
      <c r="A800" s="163"/>
      <c r="B800" s="163"/>
      <c r="C800" s="163"/>
      <c r="D800" s="163"/>
      <c r="E800" s="250"/>
      <c r="F800" s="250"/>
      <c r="G800" s="163"/>
      <c r="H800" s="163"/>
      <c r="I800" s="163"/>
      <c r="J800" s="163"/>
      <c r="K800" s="163"/>
      <c r="L800" s="163"/>
      <c r="M800" s="163"/>
      <c r="N800" s="163"/>
      <c r="O800" s="163"/>
      <c r="P800" s="163"/>
      <c r="Q800" s="163"/>
      <c r="R800" s="163"/>
      <c r="S800" s="163"/>
      <c r="T800" s="163"/>
      <c r="U800" s="163"/>
      <c r="V800" s="163"/>
      <c r="W800" s="163"/>
      <c r="X800" s="163"/>
      <c r="Y800" s="163"/>
      <c r="Z800" s="163"/>
    </row>
    <row r="801" ht="12.75" customHeight="1">
      <c r="A801" s="163"/>
      <c r="B801" s="163"/>
      <c r="C801" s="163"/>
      <c r="D801" s="163"/>
      <c r="E801" s="250"/>
      <c r="F801" s="250"/>
      <c r="G801" s="163"/>
      <c r="H801" s="163"/>
      <c r="I801" s="163"/>
      <c r="J801" s="163"/>
      <c r="K801" s="163"/>
      <c r="L801" s="163"/>
      <c r="M801" s="163"/>
      <c r="N801" s="163"/>
      <c r="O801" s="163"/>
      <c r="P801" s="163"/>
      <c r="Q801" s="163"/>
      <c r="R801" s="163"/>
      <c r="S801" s="163"/>
      <c r="T801" s="163"/>
      <c r="U801" s="163"/>
      <c r="V801" s="163"/>
      <c r="W801" s="163"/>
      <c r="X801" s="163"/>
      <c r="Y801" s="163"/>
      <c r="Z801" s="163"/>
    </row>
    <row r="802" ht="12.75" customHeight="1">
      <c r="A802" s="163"/>
      <c r="B802" s="163"/>
      <c r="C802" s="163"/>
      <c r="D802" s="163"/>
      <c r="E802" s="250"/>
      <c r="F802" s="250"/>
      <c r="G802" s="163"/>
      <c r="H802" s="163"/>
      <c r="I802" s="163"/>
      <c r="J802" s="163"/>
      <c r="K802" s="163"/>
      <c r="L802" s="163"/>
      <c r="M802" s="163"/>
      <c r="N802" s="163"/>
      <c r="O802" s="163"/>
      <c r="P802" s="163"/>
      <c r="Q802" s="163"/>
      <c r="R802" s="163"/>
      <c r="S802" s="163"/>
      <c r="T802" s="163"/>
      <c r="U802" s="163"/>
      <c r="V802" s="163"/>
      <c r="W802" s="163"/>
      <c r="X802" s="163"/>
      <c r="Y802" s="163"/>
      <c r="Z802" s="163"/>
    </row>
    <row r="803" ht="12.75" customHeight="1">
      <c r="A803" s="163"/>
      <c r="B803" s="163"/>
      <c r="C803" s="163"/>
      <c r="D803" s="163"/>
      <c r="E803" s="250"/>
      <c r="F803" s="250"/>
      <c r="G803" s="163"/>
      <c r="H803" s="163"/>
      <c r="I803" s="163"/>
      <c r="J803" s="163"/>
      <c r="K803" s="163"/>
      <c r="L803" s="163"/>
      <c r="M803" s="163"/>
      <c r="N803" s="163"/>
      <c r="O803" s="163"/>
      <c r="P803" s="163"/>
      <c r="Q803" s="163"/>
      <c r="R803" s="163"/>
      <c r="S803" s="163"/>
      <c r="T803" s="163"/>
      <c r="U803" s="163"/>
      <c r="V803" s="163"/>
      <c r="W803" s="163"/>
      <c r="X803" s="163"/>
      <c r="Y803" s="163"/>
      <c r="Z803" s="163"/>
    </row>
    <row r="804" ht="12.75" customHeight="1">
      <c r="A804" s="163"/>
      <c r="B804" s="163"/>
      <c r="C804" s="163"/>
      <c r="D804" s="163"/>
      <c r="E804" s="250"/>
      <c r="F804" s="250"/>
      <c r="G804" s="163"/>
      <c r="H804" s="163"/>
      <c r="I804" s="163"/>
      <c r="J804" s="163"/>
      <c r="K804" s="163"/>
      <c r="L804" s="163"/>
      <c r="M804" s="163"/>
      <c r="N804" s="163"/>
      <c r="O804" s="163"/>
      <c r="P804" s="163"/>
      <c r="Q804" s="163"/>
      <c r="R804" s="163"/>
      <c r="S804" s="163"/>
      <c r="T804" s="163"/>
      <c r="U804" s="163"/>
      <c r="V804" s="163"/>
      <c r="W804" s="163"/>
      <c r="X804" s="163"/>
      <c r="Y804" s="163"/>
      <c r="Z804" s="163"/>
    </row>
    <row r="805" ht="12.75" customHeight="1">
      <c r="A805" s="163"/>
      <c r="B805" s="163"/>
      <c r="C805" s="163"/>
      <c r="D805" s="163"/>
      <c r="E805" s="250"/>
      <c r="F805" s="250"/>
      <c r="G805" s="163"/>
      <c r="H805" s="163"/>
      <c r="I805" s="163"/>
      <c r="J805" s="163"/>
      <c r="K805" s="163"/>
      <c r="L805" s="163"/>
      <c r="M805" s="163"/>
      <c r="N805" s="163"/>
      <c r="O805" s="163"/>
      <c r="P805" s="163"/>
      <c r="Q805" s="163"/>
      <c r="R805" s="163"/>
      <c r="S805" s="163"/>
      <c r="T805" s="163"/>
      <c r="U805" s="163"/>
      <c r="V805" s="163"/>
      <c r="W805" s="163"/>
      <c r="X805" s="163"/>
      <c r="Y805" s="163"/>
      <c r="Z805" s="163"/>
    </row>
    <row r="806" ht="12.75" customHeight="1">
      <c r="A806" s="163"/>
      <c r="B806" s="163"/>
      <c r="C806" s="163"/>
      <c r="D806" s="163"/>
      <c r="E806" s="250"/>
      <c r="F806" s="250"/>
      <c r="G806" s="163"/>
      <c r="H806" s="163"/>
      <c r="I806" s="163"/>
      <c r="J806" s="163"/>
      <c r="K806" s="163"/>
      <c r="L806" s="163"/>
      <c r="M806" s="163"/>
      <c r="N806" s="163"/>
      <c r="O806" s="163"/>
      <c r="P806" s="163"/>
      <c r="Q806" s="163"/>
      <c r="R806" s="163"/>
      <c r="S806" s="163"/>
      <c r="T806" s="163"/>
      <c r="U806" s="163"/>
      <c r="V806" s="163"/>
      <c r="W806" s="163"/>
      <c r="X806" s="163"/>
      <c r="Y806" s="163"/>
      <c r="Z806" s="163"/>
    </row>
    <row r="807" ht="12.75" customHeight="1">
      <c r="A807" s="163"/>
      <c r="B807" s="163"/>
      <c r="C807" s="163"/>
      <c r="D807" s="163"/>
      <c r="E807" s="250"/>
      <c r="F807" s="250"/>
      <c r="G807" s="163"/>
      <c r="H807" s="163"/>
      <c r="I807" s="163"/>
      <c r="J807" s="163"/>
      <c r="K807" s="163"/>
      <c r="L807" s="163"/>
      <c r="M807" s="163"/>
      <c r="N807" s="163"/>
      <c r="O807" s="163"/>
      <c r="P807" s="163"/>
      <c r="Q807" s="163"/>
      <c r="R807" s="163"/>
      <c r="S807" s="163"/>
      <c r="T807" s="163"/>
      <c r="U807" s="163"/>
      <c r="V807" s="163"/>
      <c r="W807" s="163"/>
      <c r="X807" s="163"/>
      <c r="Y807" s="163"/>
      <c r="Z807" s="163"/>
    </row>
    <row r="808" ht="12.75" customHeight="1">
      <c r="A808" s="163"/>
      <c r="B808" s="163"/>
      <c r="C808" s="163"/>
      <c r="D808" s="163"/>
      <c r="E808" s="250"/>
      <c r="F808" s="250"/>
      <c r="G808" s="163"/>
      <c r="H808" s="163"/>
      <c r="I808" s="163"/>
      <c r="J808" s="163"/>
      <c r="K808" s="163"/>
      <c r="L808" s="163"/>
      <c r="M808" s="163"/>
      <c r="N808" s="163"/>
      <c r="O808" s="163"/>
      <c r="P808" s="163"/>
      <c r="Q808" s="163"/>
      <c r="R808" s="163"/>
      <c r="S808" s="163"/>
      <c r="T808" s="163"/>
      <c r="U808" s="163"/>
      <c r="V808" s="163"/>
      <c r="W808" s="163"/>
      <c r="X808" s="163"/>
      <c r="Y808" s="163"/>
      <c r="Z808" s="163"/>
    </row>
    <row r="809" ht="12.75" customHeight="1">
      <c r="A809" s="163"/>
      <c r="B809" s="163"/>
      <c r="C809" s="163"/>
      <c r="D809" s="163"/>
      <c r="E809" s="250"/>
      <c r="F809" s="250"/>
      <c r="G809" s="163"/>
      <c r="H809" s="163"/>
      <c r="I809" s="163"/>
      <c r="J809" s="163"/>
      <c r="K809" s="163"/>
      <c r="L809" s="163"/>
      <c r="M809" s="163"/>
      <c r="N809" s="163"/>
      <c r="O809" s="163"/>
      <c r="P809" s="163"/>
      <c r="Q809" s="163"/>
      <c r="R809" s="163"/>
      <c r="S809" s="163"/>
      <c r="T809" s="163"/>
      <c r="U809" s="163"/>
      <c r="V809" s="163"/>
      <c r="W809" s="163"/>
      <c r="X809" s="163"/>
      <c r="Y809" s="163"/>
      <c r="Z809" s="163"/>
    </row>
    <row r="810" ht="12.75" customHeight="1">
      <c r="A810" s="163"/>
      <c r="B810" s="163"/>
      <c r="C810" s="163"/>
      <c r="D810" s="163"/>
      <c r="E810" s="250"/>
      <c r="F810" s="250"/>
      <c r="G810" s="163"/>
      <c r="H810" s="163"/>
      <c r="I810" s="163"/>
      <c r="J810" s="163"/>
      <c r="K810" s="163"/>
      <c r="L810" s="163"/>
      <c r="M810" s="163"/>
      <c r="N810" s="163"/>
      <c r="O810" s="163"/>
      <c r="P810" s="163"/>
      <c r="Q810" s="163"/>
      <c r="R810" s="163"/>
      <c r="S810" s="163"/>
      <c r="T810" s="163"/>
      <c r="U810" s="163"/>
      <c r="V810" s="163"/>
      <c r="W810" s="163"/>
      <c r="X810" s="163"/>
      <c r="Y810" s="163"/>
      <c r="Z810" s="163"/>
    </row>
    <row r="811" ht="12.75" customHeight="1">
      <c r="A811" s="163"/>
      <c r="B811" s="163"/>
      <c r="C811" s="163"/>
      <c r="D811" s="163"/>
      <c r="E811" s="250"/>
      <c r="F811" s="250"/>
      <c r="G811" s="163"/>
      <c r="H811" s="163"/>
      <c r="I811" s="163"/>
      <c r="J811" s="163"/>
      <c r="K811" s="163"/>
      <c r="L811" s="163"/>
      <c r="M811" s="163"/>
      <c r="N811" s="163"/>
      <c r="O811" s="163"/>
      <c r="P811" s="163"/>
      <c r="Q811" s="163"/>
      <c r="R811" s="163"/>
      <c r="S811" s="163"/>
      <c r="T811" s="163"/>
      <c r="U811" s="163"/>
      <c r="V811" s="163"/>
      <c r="W811" s="163"/>
      <c r="X811" s="163"/>
      <c r="Y811" s="163"/>
      <c r="Z811" s="163"/>
    </row>
    <row r="812" ht="12.75" customHeight="1">
      <c r="A812" s="163"/>
      <c r="B812" s="163"/>
      <c r="C812" s="163"/>
      <c r="D812" s="163"/>
      <c r="E812" s="250"/>
      <c r="F812" s="250"/>
      <c r="G812" s="163"/>
      <c r="H812" s="163"/>
      <c r="I812" s="163"/>
      <c r="J812" s="163"/>
      <c r="K812" s="163"/>
      <c r="L812" s="163"/>
      <c r="M812" s="163"/>
      <c r="N812" s="163"/>
      <c r="O812" s="163"/>
      <c r="P812" s="163"/>
      <c r="Q812" s="163"/>
      <c r="R812" s="163"/>
      <c r="S812" s="163"/>
      <c r="T812" s="163"/>
      <c r="U812" s="163"/>
      <c r="V812" s="163"/>
      <c r="W812" s="163"/>
      <c r="X812" s="163"/>
      <c r="Y812" s="163"/>
      <c r="Z812" s="163"/>
    </row>
    <row r="813" ht="12.75" customHeight="1">
      <c r="A813" s="163"/>
      <c r="B813" s="163"/>
      <c r="C813" s="163"/>
      <c r="D813" s="163"/>
      <c r="E813" s="250"/>
      <c r="F813" s="250"/>
      <c r="G813" s="163"/>
      <c r="H813" s="163"/>
      <c r="I813" s="163"/>
      <c r="J813" s="163"/>
      <c r="K813" s="163"/>
      <c r="L813" s="163"/>
      <c r="M813" s="163"/>
      <c r="N813" s="163"/>
      <c r="O813" s="163"/>
      <c r="P813" s="163"/>
      <c r="Q813" s="163"/>
      <c r="R813" s="163"/>
      <c r="S813" s="163"/>
      <c r="T813" s="163"/>
      <c r="U813" s="163"/>
      <c r="V813" s="163"/>
      <c r="W813" s="163"/>
      <c r="X813" s="163"/>
      <c r="Y813" s="163"/>
      <c r="Z813" s="163"/>
    </row>
    <row r="814" ht="12.75" customHeight="1">
      <c r="A814" s="163"/>
      <c r="B814" s="163"/>
      <c r="C814" s="163"/>
      <c r="D814" s="163"/>
      <c r="E814" s="250"/>
      <c r="F814" s="250"/>
      <c r="G814" s="163"/>
      <c r="H814" s="163"/>
      <c r="I814" s="163"/>
      <c r="J814" s="163"/>
      <c r="K814" s="163"/>
      <c r="L814" s="163"/>
      <c r="M814" s="163"/>
      <c r="N814" s="163"/>
      <c r="O814" s="163"/>
      <c r="P814" s="163"/>
      <c r="Q814" s="163"/>
      <c r="R814" s="163"/>
      <c r="S814" s="163"/>
      <c r="T814" s="163"/>
      <c r="U814" s="163"/>
      <c r="V814" s="163"/>
      <c r="W814" s="163"/>
      <c r="X814" s="163"/>
      <c r="Y814" s="163"/>
      <c r="Z814" s="163"/>
    </row>
    <row r="815" ht="12.75" customHeight="1">
      <c r="A815" s="163"/>
      <c r="B815" s="163"/>
      <c r="C815" s="163"/>
      <c r="D815" s="163"/>
      <c r="E815" s="250"/>
      <c r="F815" s="250"/>
      <c r="G815" s="163"/>
      <c r="H815" s="163"/>
      <c r="I815" s="163"/>
      <c r="J815" s="163"/>
      <c r="K815" s="163"/>
      <c r="L815" s="163"/>
      <c r="M815" s="163"/>
      <c r="N815" s="163"/>
      <c r="O815" s="163"/>
      <c r="P815" s="163"/>
      <c r="Q815" s="163"/>
      <c r="R815" s="163"/>
      <c r="S815" s="163"/>
      <c r="T815" s="163"/>
      <c r="U815" s="163"/>
      <c r="V815" s="163"/>
      <c r="W815" s="163"/>
      <c r="X815" s="163"/>
      <c r="Y815" s="163"/>
      <c r="Z815" s="163"/>
    </row>
    <row r="816" ht="12.75" customHeight="1">
      <c r="A816" s="163"/>
      <c r="B816" s="163"/>
      <c r="C816" s="163"/>
      <c r="D816" s="163"/>
      <c r="E816" s="250"/>
      <c r="F816" s="250"/>
      <c r="G816" s="163"/>
      <c r="H816" s="163"/>
      <c r="I816" s="163"/>
      <c r="J816" s="163"/>
      <c r="K816" s="163"/>
      <c r="L816" s="163"/>
      <c r="M816" s="163"/>
      <c r="N816" s="163"/>
      <c r="O816" s="163"/>
      <c r="P816" s="163"/>
      <c r="Q816" s="163"/>
      <c r="R816" s="163"/>
      <c r="S816" s="163"/>
      <c r="T816" s="163"/>
      <c r="U816" s="163"/>
      <c r="V816" s="163"/>
      <c r="W816" s="163"/>
      <c r="X816" s="163"/>
      <c r="Y816" s="163"/>
      <c r="Z816" s="163"/>
    </row>
    <row r="817" ht="12.75" customHeight="1">
      <c r="A817" s="163"/>
      <c r="B817" s="163"/>
      <c r="C817" s="163"/>
      <c r="D817" s="163"/>
      <c r="E817" s="250"/>
      <c r="F817" s="250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63"/>
      <c r="V817" s="163"/>
      <c r="W817" s="163"/>
      <c r="X817" s="163"/>
      <c r="Y817" s="163"/>
      <c r="Z817" s="163"/>
    </row>
    <row r="818" ht="12.75" customHeight="1">
      <c r="A818" s="163"/>
      <c r="B818" s="163"/>
      <c r="C818" s="163"/>
      <c r="D818" s="163"/>
      <c r="E818" s="250"/>
      <c r="F818" s="250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63"/>
      <c r="V818" s="163"/>
      <c r="W818" s="163"/>
      <c r="X818" s="163"/>
      <c r="Y818" s="163"/>
      <c r="Z818" s="163"/>
    </row>
    <row r="819" ht="12.75" customHeight="1">
      <c r="A819" s="163"/>
      <c r="B819" s="163"/>
      <c r="C819" s="163"/>
      <c r="D819" s="163"/>
      <c r="E819" s="250"/>
      <c r="F819" s="250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63"/>
      <c r="V819" s="163"/>
      <c r="W819" s="163"/>
      <c r="X819" s="163"/>
      <c r="Y819" s="163"/>
      <c r="Z819" s="163"/>
    </row>
    <row r="820" ht="12.75" customHeight="1">
      <c r="A820" s="163"/>
      <c r="B820" s="163"/>
      <c r="C820" s="163"/>
      <c r="D820" s="163"/>
      <c r="E820" s="250"/>
      <c r="F820" s="250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63"/>
      <c r="V820" s="163"/>
      <c r="W820" s="163"/>
      <c r="X820" s="163"/>
      <c r="Y820" s="163"/>
      <c r="Z820" s="163"/>
    </row>
    <row r="821" ht="12.75" customHeight="1">
      <c r="A821" s="163"/>
      <c r="B821" s="163"/>
      <c r="C821" s="163"/>
      <c r="D821" s="163"/>
      <c r="E821" s="250"/>
      <c r="F821" s="250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63"/>
      <c r="V821" s="163"/>
      <c r="W821" s="163"/>
      <c r="X821" s="163"/>
      <c r="Y821" s="163"/>
      <c r="Z821" s="163"/>
    </row>
    <row r="822" ht="12.75" customHeight="1">
      <c r="A822" s="163"/>
      <c r="B822" s="163"/>
      <c r="C822" s="163"/>
      <c r="D822" s="163"/>
      <c r="E822" s="250"/>
      <c r="F822" s="250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63"/>
      <c r="V822" s="163"/>
      <c r="W822" s="163"/>
      <c r="X822" s="163"/>
      <c r="Y822" s="163"/>
      <c r="Z822" s="163"/>
    </row>
    <row r="823" ht="12.75" customHeight="1">
      <c r="A823" s="163"/>
      <c r="B823" s="163"/>
      <c r="C823" s="163"/>
      <c r="D823" s="163"/>
      <c r="E823" s="250"/>
      <c r="F823" s="250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3"/>
    </row>
    <row r="824" ht="12.75" customHeight="1">
      <c r="A824" s="163"/>
      <c r="B824" s="163"/>
      <c r="C824" s="163"/>
      <c r="D824" s="163"/>
      <c r="E824" s="250"/>
      <c r="F824" s="250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63"/>
      <c r="V824" s="163"/>
      <c r="W824" s="163"/>
      <c r="X824" s="163"/>
      <c r="Y824" s="163"/>
      <c r="Z824" s="163"/>
    </row>
    <row r="825" ht="12.75" customHeight="1">
      <c r="A825" s="163"/>
      <c r="B825" s="163"/>
      <c r="C825" s="163"/>
      <c r="D825" s="163"/>
      <c r="E825" s="250"/>
      <c r="F825" s="250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63"/>
      <c r="V825" s="163"/>
      <c r="W825" s="163"/>
      <c r="X825" s="163"/>
      <c r="Y825" s="163"/>
      <c r="Z825" s="163"/>
    </row>
    <row r="826" ht="12.75" customHeight="1">
      <c r="A826" s="163"/>
      <c r="B826" s="163"/>
      <c r="C826" s="163"/>
      <c r="D826" s="163"/>
      <c r="E826" s="250"/>
      <c r="F826" s="250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3"/>
    </row>
    <row r="827" ht="12.75" customHeight="1">
      <c r="A827" s="163"/>
      <c r="B827" s="163"/>
      <c r="C827" s="163"/>
      <c r="D827" s="163"/>
      <c r="E827" s="250"/>
      <c r="F827" s="250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63"/>
      <c r="V827" s="163"/>
      <c r="W827" s="163"/>
      <c r="X827" s="163"/>
      <c r="Y827" s="163"/>
      <c r="Z827" s="163"/>
    </row>
    <row r="828" ht="12.75" customHeight="1">
      <c r="A828" s="163"/>
      <c r="B828" s="163"/>
      <c r="C828" s="163"/>
      <c r="D828" s="163"/>
      <c r="E828" s="250"/>
      <c r="F828" s="250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63"/>
      <c r="V828" s="163"/>
      <c r="W828" s="163"/>
      <c r="X828" s="163"/>
      <c r="Y828" s="163"/>
      <c r="Z828" s="163"/>
    </row>
    <row r="829" ht="12.75" customHeight="1">
      <c r="A829" s="163"/>
      <c r="B829" s="163"/>
      <c r="C829" s="163"/>
      <c r="D829" s="163"/>
      <c r="E829" s="250"/>
      <c r="F829" s="250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63"/>
      <c r="V829" s="163"/>
      <c r="W829" s="163"/>
      <c r="X829" s="163"/>
      <c r="Y829" s="163"/>
      <c r="Z829" s="163"/>
    </row>
    <row r="830" ht="12.75" customHeight="1">
      <c r="A830" s="163"/>
      <c r="B830" s="163"/>
      <c r="C830" s="163"/>
      <c r="D830" s="163"/>
      <c r="E830" s="250"/>
      <c r="F830" s="250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3"/>
    </row>
    <row r="831" ht="12.75" customHeight="1">
      <c r="A831" s="163"/>
      <c r="B831" s="163"/>
      <c r="C831" s="163"/>
      <c r="D831" s="163"/>
      <c r="E831" s="250"/>
      <c r="F831" s="250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63"/>
      <c r="V831" s="163"/>
      <c r="W831" s="163"/>
      <c r="X831" s="163"/>
      <c r="Y831" s="163"/>
      <c r="Z831" s="163"/>
    </row>
    <row r="832" ht="12.75" customHeight="1">
      <c r="A832" s="163"/>
      <c r="B832" s="163"/>
      <c r="C832" s="163"/>
      <c r="D832" s="163"/>
      <c r="E832" s="250"/>
      <c r="F832" s="250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63"/>
      <c r="V832" s="163"/>
      <c r="W832" s="163"/>
      <c r="X832" s="163"/>
      <c r="Y832" s="163"/>
      <c r="Z832" s="163"/>
    </row>
    <row r="833" ht="12.75" customHeight="1">
      <c r="A833" s="163"/>
      <c r="B833" s="163"/>
      <c r="C833" s="163"/>
      <c r="D833" s="163"/>
      <c r="E833" s="250"/>
      <c r="F833" s="250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63"/>
      <c r="V833" s="163"/>
      <c r="W833" s="163"/>
      <c r="X833" s="163"/>
      <c r="Y833" s="163"/>
      <c r="Z833" s="163"/>
    </row>
    <row r="834" ht="12.75" customHeight="1">
      <c r="A834" s="163"/>
      <c r="B834" s="163"/>
      <c r="C834" s="163"/>
      <c r="D834" s="163"/>
      <c r="E834" s="250"/>
      <c r="F834" s="250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63"/>
      <c r="V834" s="163"/>
      <c r="W834" s="163"/>
      <c r="X834" s="163"/>
      <c r="Y834" s="163"/>
      <c r="Z834" s="163"/>
    </row>
    <row r="835" ht="12.75" customHeight="1">
      <c r="A835" s="163"/>
      <c r="B835" s="163"/>
      <c r="C835" s="163"/>
      <c r="D835" s="163"/>
      <c r="E835" s="250"/>
      <c r="F835" s="250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63"/>
      <c r="V835" s="163"/>
      <c r="W835" s="163"/>
      <c r="X835" s="163"/>
      <c r="Y835" s="163"/>
      <c r="Z835" s="163"/>
    </row>
    <row r="836" ht="12.75" customHeight="1">
      <c r="A836" s="163"/>
      <c r="B836" s="163"/>
      <c r="C836" s="163"/>
      <c r="D836" s="163"/>
      <c r="E836" s="250"/>
      <c r="F836" s="250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63"/>
      <c r="V836" s="163"/>
      <c r="W836" s="163"/>
      <c r="X836" s="163"/>
      <c r="Y836" s="163"/>
      <c r="Z836" s="163"/>
    </row>
    <row r="837" ht="12.75" customHeight="1">
      <c r="A837" s="163"/>
      <c r="B837" s="163"/>
      <c r="C837" s="163"/>
      <c r="D837" s="163"/>
      <c r="E837" s="250"/>
      <c r="F837" s="250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63"/>
      <c r="Z837" s="163"/>
    </row>
    <row r="838" ht="12.75" customHeight="1">
      <c r="A838" s="163"/>
      <c r="B838" s="163"/>
      <c r="C838" s="163"/>
      <c r="D838" s="163"/>
      <c r="E838" s="250"/>
      <c r="F838" s="250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  <c r="W838" s="163"/>
      <c r="X838" s="163"/>
      <c r="Y838" s="163"/>
      <c r="Z838" s="163"/>
    </row>
    <row r="839" ht="12.75" customHeight="1">
      <c r="A839" s="163"/>
      <c r="B839" s="163"/>
      <c r="C839" s="163"/>
      <c r="D839" s="163"/>
      <c r="E839" s="250"/>
      <c r="F839" s="250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  <c r="W839" s="163"/>
      <c r="X839" s="163"/>
      <c r="Y839" s="163"/>
      <c r="Z839" s="163"/>
    </row>
    <row r="840" ht="12.75" customHeight="1">
      <c r="A840" s="163"/>
      <c r="B840" s="163"/>
      <c r="C840" s="163"/>
      <c r="D840" s="163"/>
      <c r="E840" s="250"/>
      <c r="F840" s="250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163"/>
      <c r="V840" s="163"/>
      <c r="W840" s="163"/>
      <c r="X840" s="163"/>
      <c r="Y840" s="163"/>
      <c r="Z840" s="163"/>
    </row>
    <row r="841" ht="12.75" customHeight="1">
      <c r="A841" s="163"/>
      <c r="B841" s="163"/>
      <c r="C841" s="163"/>
      <c r="D841" s="163"/>
      <c r="E841" s="250"/>
      <c r="F841" s="250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163"/>
      <c r="V841" s="163"/>
      <c r="W841" s="163"/>
      <c r="X841" s="163"/>
      <c r="Y841" s="163"/>
      <c r="Z841" s="163"/>
    </row>
    <row r="842" ht="12.75" customHeight="1">
      <c r="A842" s="163"/>
      <c r="B842" s="163"/>
      <c r="C842" s="163"/>
      <c r="D842" s="163"/>
      <c r="E842" s="250"/>
      <c r="F842" s="250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163"/>
      <c r="V842" s="163"/>
      <c r="W842" s="163"/>
      <c r="X842" s="163"/>
      <c r="Y842" s="163"/>
      <c r="Z842" s="163"/>
    </row>
    <row r="843" ht="12.75" customHeight="1">
      <c r="A843" s="163"/>
      <c r="B843" s="163"/>
      <c r="C843" s="163"/>
      <c r="D843" s="163"/>
      <c r="E843" s="250"/>
      <c r="F843" s="250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163"/>
      <c r="V843" s="163"/>
      <c r="W843" s="163"/>
      <c r="X843" s="163"/>
      <c r="Y843" s="163"/>
      <c r="Z843" s="163"/>
    </row>
    <row r="844" ht="12.75" customHeight="1">
      <c r="A844" s="163"/>
      <c r="B844" s="163"/>
      <c r="C844" s="163"/>
      <c r="D844" s="163"/>
      <c r="E844" s="250"/>
      <c r="F844" s="250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163"/>
      <c r="V844" s="163"/>
      <c r="W844" s="163"/>
      <c r="X844" s="163"/>
      <c r="Y844" s="163"/>
      <c r="Z844" s="163"/>
    </row>
    <row r="845" ht="12.75" customHeight="1">
      <c r="A845" s="163"/>
      <c r="B845" s="163"/>
      <c r="C845" s="163"/>
      <c r="D845" s="163"/>
      <c r="E845" s="250"/>
      <c r="F845" s="250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163"/>
      <c r="V845" s="163"/>
      <c r="W845" s="163"/>
      <c r="X845" s="163"/>
      <c r="Y845" s="163"/>
      <c r="Z845" s="163"/>
    </row>
    <row r="846" ht="12.75" customHeight="1">
      <c r="A846" s="163"/>
      <c r="B846" s="163"/>
      <c r="C846" s="163"/>
      <c r="D846" s="163"/>
      <c r="E846" s="250"/>
      <c r="F846" s="250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163"/>
      <c r="V846" s="163"/>
      <c r="W846" s="163"/>
      <c r="X846" s="163"/>
      <c r="Y846" s="163"/>
      <c r="Z846" s="163"/>
    </row>
    <row r="847" ht="12.75" customHeight="1">
      <c r="A847" s="163"/>
      <c r="B847" s="163"/>
      <c r="C847" s="163"/>
      <c r="D847" s="163"/>
      <c r="E847" s="250"/>
      <c r="F847" s="250"/>
      <c r="G847" s="163"/>
      <c r="H847" s="163"/>
      <c r="I847" s="163"/>
      <c r="J847" s="163"/>
      <c r="K847" s="163"/>
      <c r="L847" s="163"/>
      <c r="M847" s="163"/>
      <c r="N847" s="163"/>
      <c r="O847" s="163"/>
      <c r="P847" s="163"/>
      <c r="Q847" s="163"/>
      <c r="R847" s="163"/>
      <c r="S847" s="163"/>
      <c r="T847" s="163"/>
      <c r="U847" s="163"/>
      <c r="V847" s="163"/>
      <c r="W847" s="163"/>
      <c r="X847" s="163"/>
      <c r="Y847" s="163"/>
      <c r="Z847" s="163"/>
    </row>
    <row r="848" ht="12.75" customHeight="1">
      <c r="A848" s="163"/>
      <c r="B848" s="163"/>
      <c r="C848" s="163"/>
      <c r="D848" s="163"/>
      <c r="E848" s="250"/>
      <c r="F848" s="250"/>
      <c r="G848" s="163"/>
      <c r="H848" s="163"/>
      <c r="I848" s="163"/>
      <c r="J848" s="163"/>
      <c r="K848" s="163"/>
      <c r="L848" s="163"/>
      <c r="M848" s="163"/>
      <c r="N848" s="163"/>
      <c r="O848" s="163"/>
      <c r="P848" s="163"/>
      <c r="Q848" s="163"/>
      <c r="R848" s="163"/>
      <c r="S848" s="163"/>
      <c r="T848" s="163"/>
      <c r="U848" s="163"/>
      <c r="V848" s="163"/>
      <c r="W848" s="163"/>
      <c r="X848" s="163"/>
      <c r="Y848" s="163"/>
      <c r="Z848" s="163"/>
    </row>
    <row r="849" ht="12.75" customHeight="1">
      <c r="A849" s="163"/>
      <c r="B849" s="163"/>
      <c r="C849" s="163"/>
      <c r="D849" s="163"/>
      <c r="E849" s="250"/>
      <c r="F849" s="250"/>
      <c r="G849" s="163"/>
      <c r="H849" s="163"/>
      <c r="I849" s="163"/>
      <c r="J849" s="163"/>
      <c r="K849" s="163"/>
      <c r="L849" s="163"/>
      <c r="M849" s="163"/>
      <c r="N849" s="163"/>
      <c r="O849" s="163"/>
      <c r="P849" s="163"/>
      <c r="Q849" s="163"/>
      <c r="R849" s="163"/>
      <c r="S849" s="163"/>
      <c r="T849" s="163"/>
      <c r="U849" s="163"/>
      <c r="V849" s="163"/>
      <c r="W849" s="163"/>
      <c r="X849" s="163"/>
      <c r="Y849" s="163"/>
      <c r="Z849" s="163"/>
    </row>
    <row r="850" ht="12.75" customHeight="1">
      <c r="A850" s="163"/>
      <c r="B850" s="163"/>
      <c r="C850" s="163"/>
      <c r="D850" s="163"/>
      <c r="E850" s="250"/>
      <c r="F850" s="250"/>
      <c r="G850" s="163"/>
      <c r="H850" s="163"/>
      <c r="I850" s="163"/>
      <c r="J850" s="163"/>
      <c r="K850" s="163"/>
      <c r="L850" s="163"/>
      <c r="M850" s="163"/>
      <c r="N850" s="163"/>
      <c r="O850" s="163"/>
      <c r="P850" s="163"/>
      <c r="Q850" s="163"/>
      <c r="R850" s="163"/>
      <c r="S850" s="163"/>
      <c r="T850" s="163"/>
      <c r="U850" s="163"/>
      <c r="V850" s="163"/>
      <c r="W850" s="163"/>
      <c r="X850" s="163"/>
      <c r="Y850" s="163"/>
      <c r="Z850" s="163"/>
    </row>
    <row r="851" ht="12.75" customHeight="1">
      <c r="A851" s="163"/>
      <c r="B851" s="163"/>
      <c r="C851" s="163"/>
      <c r="D851" s="163"/>
      <c r="E851" s="250"/>
      <c r="F851" s="250"/>
      <c r="G851" s="163"/>
      <c r="H851" s="163"/>
      <c r="I851" s="163"/>
      <c r="J851" s="163"/>
      <c r="K851" s="163"/>
      <c r="L851" s="163"/>
      <c r="M851" s="163"/>
      <c r="N851" s="163"/>
      <c r="O851" s="163"/>
      <c r="P851" s="163"/>
      <c r="Q851" s="163"/>
      <c r="R851" s="163"/>
      <c r="S851" s="163"/>
      <c r="T851" s="163"/>
      <c r="U851" s="163"/>
      <c r="V851" s="163"/>
      <c r="W851" s="163"/>
      <c r="X851" s="163"/>
      <c r="Y851" s="163"/>
      <c r="Z851" s="163"/>
    </row>
    <row r="852" ht="12.75" customHeight="1">
      <c r="A852" s="163"/>
      <c r="B852" s="163"/>
      <c r="C852" s="163"/>
      <c r="D852" s="163"/>
      <c r="E852" s="250"/>
      <c r="F852" s="250"/>
      <c r="G852" s="163"/>
      <c r="H852" s="163"/>
      <c r="I852" s="163"/>
      <c r="J852" s="163"/>
      <c r="K852" s="163"/>
      <c r="L852" s="163"/>
      <c r="M852" s="163"/>
      <c r="N852" s="163"/>
      <c r="O852" s="163"/>
      <c r="P852" s="163"/>
      <c r="Q852" s="163"/>
      <c r="R852" s="163"/>
      <c r="S852" s="163"/>
      <c r="T852" s="163"/>
      <c r="U852" s="163"/>
      <c r="V852" s="163"/>
      <c r="W852" s="163"/>
      <c r="X852" s="163"/>
      <c r="Y852" s="163"/>
      <c r="Z852" s="163"/>
    </row>
    <row r="853" ht="12.75" customHeight="1">
      <c r="A853" s="163"/>
      <c r="B853" s="163"/>
      <c r="C853" s="163"/>
      <c r="D853" s="163"/>
      <c r="E853" s="250"/>
      <c r="F853" s="250"/>
      <c r="G853" s="163"/>
      <c r="H853" s="163"/>
      <c r="I853" s="163"/>
      <c r="J853" s="163"/>
      <c r="K853" s="163"/>
      <c r="L853" s="163"/>
      <c r="M853" s="163"/>
      <c r="N853" s="163"/>
      <c r="O853" s="163"/>
      <c r="P853" s="163"/>
      <c r="Q853" s="163"/>
      <c r="R853" s="163"/>
      <c r="S853" s="163"/>
      <c r="T853" s="163"/>
      <c r="U853" s="163"/>
      <c r="V853" s="163"/>
      <c r="W853" s="163"/>
      <c r="X853" s="163"/>
      <c r="Y853" s="163"/>
      <c r="Z853" s="163"/>
    </row>
    <row r="854" ht="12.75" customHeight="1">
      <c r="A854" s="163"/>
      <c r="B854" s="163"/>
      <c r="C854" s="163"/>
      <c r="D854" s="163"/>
      <c r="E854" s="250"/>
      <c r="F854" s="250"/>
      <c r="G854" s="163"/>
      <c r="H854" s="163"/>
      <c r="I854" s="163"/>
      <c r="J854" s="163"/>
      <c r="K854" s="163"/>
      <c r="L854" s="163"/>
      <c r="M854" s="163"/>
      <c r="N854" s="163"/>
      <c r="O854" s="163"/>
      <c r="P854" s="163"/>
      <c r="Q854" s="163"/>
      <c r="R854" s="163"/>
      <c r="S854" s="163"/>
      <c r="T854" s="163"/>
      <c r="U854" s="163"/>
      <c r="V854" s="163"/>
      <c r="W854" s="163"/>
      <c r="X854" s="163"/>
      <c r="Y854" s="163"/>
      <c r="Z854" s="163"/>
    </row>
    <row r="855" ht="12.75" customHeight="1">
      <c r="A855" s="163"/>
      <c r="B855" s="163"/>
      <c r="C855" s="163"/>
      <c r="D855" s="163"/>
      <c r="E855" s="250"/>
      <c r="F855" s="250"/>
      <c r="G855" s="163"/>
      <c r="H855" s="163"/>
      <c r="I855" s="163"/>
      <c r="J855" s="163"/>
      <c r="K855" s="163"/>
      <c r="L855" s="163"/>
      <c r="M855" s="163"/>
      <c r="N855" s="163"/>
      <c r="O855" s="163"/>
      <c r="P855" s="163"/>
      <c r="Q855" s="163"/>
      <c r="R855" s="163"/>
      <c r="S855" s="163"/>
      <c r="T855" s="163"/>
      <c r="U855" s="163"/>
      <c r="V855" s="163"/>
      <c r="W855" s="163"/>
      <c r="X855" s="163"/>
      <c r="Y855" s="163"/>
      <c r="Z855" s="163"/>
    </row>
    <row r="856" ht="12.75" customHeight="1">
      <c r="A856" s="163"/>
      <c r="B856" s="163"/>
      <c r="C856" s="163"/>
      <c r="D856" s="163"/>
      <c r="E856" s="250"/>
      <c r="F856" s="250"/>
      <c r="G856" s="163"/>
      <c r="H856" s="163"/>
      <c r="I856" s="163"/>
      <c r="J856" s="163"/>
      <c r="K856" s="163"/>
      <c r="L856" s="163"/>
      <c r="M856" s="163"/>
      <c r="N856" s="163"/>
      <c r="O856" s="163"/>
      <c r="P856" s="163"/>
      <c r="Q856" s="163"/>
      <c r="R856" s="163"/>
      <c r="S856" s="163"/>
      <c r="T856" s="163"/>
      <c r="U856" s="163"/>
      <c r="V856" s="163"/>
      <c r="W856" s="163"/>
      <c r="X856" s="163"/>
      <c r="Y856" s="163"/>
      <c r="Z856" s="163"/>
    </row>
    <row r="857" ht="12.75" customHeight="1">
      <c r="A857" s="163"/>
      <c r="B857" s="163"/>
      <c r="C857" s="163"/>
      <c r="D857" s="163"/>
      <c r="E857" s="250"/>
      <c r="F857" s="250"/>
      <c r="G857" s="163"/>
      <c r="H857" s="163"/>
      <c r="I857" s="163"/>
      <c r="J857" s="163"/>
      <c r="K857" s="163"/>
      <c r="L857" s="163"/>
      <c r="M857" s="163"/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3"/>
      <c r="Z857" s="163"/>
    </row>
    <row r="858" ht="12.75" customHeight="1">
      <c r="A858" s="163"/>
      <c r="B858" s="163"/>
      <c r="C858" s="163"/>
      <c r="D858" s="163"/>
      <c r="E858" s="250"/>
      <c r="F858" s="250"/>
      <c r="G858" s="163"/>
      <c r="H858" s="163"/>
      <c r="I858" s="163"/>
      <c r="J858" s="163"/>
      <c r="K858" s="163"/>
      <c r="L858" s="163"/>
      <c r="M858" s="163"/>
      <c r="N858" s="163"/>
      <c r="O858" s="163"/>
      <c r="P858" s="163"/>
      <c r="Q858" s="163"/>
      <c r="R858" s="163"/>
      <c r="S858" s="163"/>
      <c r="T858" s="163"/>
      <c r="U858" s="163"/>
      <c r="V858" s="163"/>
      <c r="W858" s="163"/>
      <c r="X858" s="163"/>
      <c r="Y858" s="163"/>
      <c r="Z858" s="163"/>
    </row>
    <row r="859" ht="12.75" customHeight="1">
      <c r="A859" s="163"/>
      <c r="B859" s="163"/>
      <c r="C859" s="163"/>
      <c r="D859" s="163"/>
      <c r="E859" s="250"/>
      <c r="F859" s="250"/>
      <c r="G859" s="163"/>
      <c r="H859" s="163"/>
      <c r="I859" s="163"/>
      <c r="J859" s="163"/>
      <c r="K859" s="163"/>
      <c r="L859" s="163"/>
      <c r="M859" s="163"/>
      <c r="N859" s="163"/>
      <c r="O859" s="163"/>
      <c r="P859" s="163"/>
      <c r="Q859" s="163"/>
      <c r="R859" s="163"/>
      <c r="S859" s="163"/>
      <c r="T859" s="163"/>
      <c r="U859" s="163"/>
      <c r="V859" s="163"/>
      <c r="W859" s="163"/>
      <c r="X859" s="163"/>
      <c r="Y859" s="163"/>
      <c r="Z859" s="163"/>
    </row>
    <row r="860" ht="12.75" customHeight="1">
      <c r="A860" s="163"/>
      <c r="B860" s="163"/>
      <c r="C860" s="163"/>
      <c r="D860" s="163"/>
      <c r="E860" s="250"/>
      <c r="F860" s="250"/>
      <c r="G860" s="163"/>
      <c r="H860" s="163"/>
      <c r="I860" s="163"/>
      <c r="J860" s="163"/>
      <c r="K860" s="163"/>
      <c r="L860" s="163"/>
      <c r="M860" s="163"/>
      <c r="N860" s="163"/>
      <c r="O860" s="163"/>
      <c r="P860" s="163"/>
      <c r="Q860" s="163"/>
      <c r="R860" s="163"/>
      <c r="S860" s="163"/>
      <c r="T860" s="163"/>
      <c r="U860" s="163"/>
      <c r="V860" s="163"/>
      <c r="W860" s="163"/>
      <c r="X860" s="163"/>
      <c r="Y860" s="163"/>
      <c r="Z860" s="163"/>
    </row>
    <row r="861" ht="12.75" customHeight="1">
      <c r="A861" s="163"/>
      <c r="B861" s="163"/>
      <c r="C861" s="163"/>
      <c r="D861" s="163"/>
      <c r="E861" s="250"/>
      <c r="F861" s="250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63"/>
      <c r="V861" s="163"/>
      <c r="W861" s="163"/>
      <c r="X861" s="163"/>
      <c r="Y861" s="163"/>
      <c r="Z861" s="163"/>
    </row>
    <row r="862" ht="12.75" customHeight="1">
      <c r="A862" s="163"/>
      <c r="B862" s="163"/>
      <c r="C862" s="163"/>
      <c r="D862" s="163"/>
      <c r="E862" s="250"/>
      <c r="F862" s="250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3"/>
    </row>
    <row r="863" ht="12.75" customHeight="1">
      <c r="A863" s="163"/>
      <c r="B863" s="163"/>
      <c r="C863" s="163"/>
      <c r="D863" s="163"/>
      <c r="E863" s="250"/>
      <c r="F863" s="250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63"/>
      <c r="V863" s="163"/>
      <c r="W863" s="163"/>
      <c r="X863" s="163"/>
      <c r="Y863" s="163"/>
      <c r="Z863" s="163"/>
    </row>
    <row r="864" ht="12.75" customHeight="1">
      <c r="A864" s="163"/>
      <c r="B864" s="163"/>
      <c r="C864" s="163"/>
      <c r="D864" s="163"/>
      <c r="E864" s="250"/>
      <c r="F864" s="250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  <c r="Z864" s="163"/>
    </row>
    <row r="865" ht="12.75" customHeight="1">
      <c r="A865" s="163"/>
      <c r="B865" s="163"/>
      <c r="C865" s="163"/>
      <c r="D865" s="163"/>
      <c r="E865" s="250"/>
      <c r="F865" s="250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63"/>
      <c r="V865" s="163"/>
      <c r="W865" s="163"/>
      <c r="X865" s="163"/>
      <c r="Y865" s="163"/>
      <c r="Z865" s="163"/>
    </row>
    <row r="866" ht="12.75" customHeight="1">
      <c r="A866" s="163"/>
      <c r="B866" s="163"/>
      <c r="C866" s="163"/>
      <c r="D866" s="163"/>
      <c r="E866" s="250"/>
      <c r="F866" s="250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63"/>
      <c r="V866" s="163"/>
      <c r="W866" s="163"/>
      <c r="X866" s="163"/>
      <c r="Y866" s="163"/>
      <c r="Z866" s="163"/>
    </row>
    <row r="867" ht="12.75" customHeight="1">
      <c r="A867" s="163"/>
      <c r="B867" s="163"/>
      <c r="C867" s="163"/>
      <c r="D867" s="163"/>
      <c r="E867" s="250"/>
      <c r="F867" s="250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63"/>
      <c r="Z867" s="163"/>
    </row>
    <row r="868" ht="12.75" customHeight="1">
      <c r="A868" s="163"/>
      <c r="B868" s="163"/>
      <c r="C868" s="163"/>
      <c r="D868" s="163"/>
      <c r="E868" s="250"/>
      <c r="F868" s="250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63"/>
      <c r="V868" s="163"/>
      <c r="W868" s="163"/>
      <c r="X868" s="163"/>
      <c r="Y868" s="163"/>
      <c r="Z868" s="163"/>
    </row>
    <row r="869" ht="12.75" customHeight="1">
      <c r="A869" s="163"/>
      <c r="B869" s="163"/>
      <c r="C869" s="163"/>
      <c r="D869" s="163"/>
      <c r="E869" s="250"/>
      <c r="F869" s="250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  <c r="W869" s="163"/>
      <c r="X869" s="163"/>
      <c r="Y869" s="163"/>
      <c r="Z869" s="163"/>
    </row>
    <row r="870" ht="12.75" customHeight="1">
      <c r="A870" s="163"/>
      <c r="B870" s="163"/>
      <c r="C870" s="163"/>
      <c r="D870" s="163"/>
      <c r="E870" s="250"/>
      <c r="F870" s="250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63"/>
      <c r="V870" s="163"/>
      <c r="W870" s="163"/>
      <c r="X870" s="163"/>
      <c r="Y870" s="163"/>
      <c r="Z870" s="163"/>
    </row>
    <row r="871" ht="12.75" customHeight="1">
      <c r="A871" s="163"/>
      <c r="B871" s="163"/>
      <c r="C871" s="163"/>
      <c r="D871" s="163"/>
      <c r="E871" s="250"/>
      <c r="F871" s="250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3"/>
    </row>
    <row r="872" ht="12.75" customHeight="1">
      <c r="A872" s="163"/>
      <c r="B872" s="163"/>
      <c r="C872" s="163"/>
      <c r="D872" s="163"/>
      <c r="E872" s="250"/>
      <c r="F872" s="250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63"/>
      <c r="V872" s="163"/>
      <c r="W872" s="163"/>
      <c r="X872" s="163"/>
      <c r="Y872" s="163"/>
      <c r="Z872" s="163"/>
    </row>
    <row r="873" ht="12.75" customHeight="1">
      <c r="A873" s="163"/>
      <c r="B873" s="163"/>
      <c r="C873" s="163"/>
      <c r="D873" s="163"/>
      <c r="E873" s="250"/>
      <c r="F873" s="250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63"/>
      <c r="V873" s="163"/>
      <c r="W873" s="163"/>
      <c r="X873" s="163"/>
      <c r="Y873" s="163"/>
      <c r="Z873" s="163"/>
    </row>
    <row r="874" ht="12.75" customHeight="1">
      <c r="A874" s="163"/>
      <c r="B874" s="163"/>
      <c r="C874" s="163"/>
      <c r="D874" s="163"/>
      <c r="E874" s="250"/>
      <c r="F874" s="250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63"/>
      <c r="V874" s="163"/>
      <c r="W874" s="163"/>
      <c r="X874" s="163"/>
      <c r="Y874" s="163"/>
      <c r="Z874" s="163"/>
    </row>
    <row r="875" ht="12.75" customHeight="1">
      <c r="A875" s="163"/>
      <c r="B875" s="163"/>
      <c r="C875" s="163"/>
      <c r="D875" s="163"/>
      <c r="E875" s="250"/>
      <c r="F875" s="250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163"/>
      <c r="Z875" s="163"/>
    </row>
    <row r="876" ht="12.75" customHeight="1">
      <c r="A876" s="163"/>
      <c r="B876" s="163"/>
      <c r="C876" s="163"/>
      <c r="D876" s="163"/>
      <c r="E876" s="250"/>
      <c r="F876" s="250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63"/>
      <c r="V876" s="163"/>
      <c r="W876" s="163"/>
      <c r="X876" s="163"/>
      <c r="Y876" s="163"/>
      <c r="Z876" s="163"/>
    </row>
    <row r="877" ht="12.75" customHeight="1">
      <c r="A877" s="163"/>
      <c r="B877" s="163"/>
      <c r="C877" s="163"/>
      <c r="D877" s="163"/>
      <c r="E877" s="250"/>
      <c r="F877" s="250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63"/>
      <c r="Z877" s="163"/>
    </row>
    <row r="878" ht="12.75" customHeight="1">
      <c r="A878" s="163"/>
      <c r="B878" s="163"/>
      <c r="C878" s="163"/>
      <c r="D878" s="163"/>
      <c r="E878" s="250"/>
      <c r="F878" s="250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63"/>
      <c r="Z878" s="163"/>
    </row>
    <row r="879" ht="12.75" customHeight="1">
      <c r="A879" s="163"/>
      <c r="B879" s="163"/>
      <c r="C879" s="163"/>
      <c r="D879" s="163"/>
      <c r="E879" s="250"/>
      <c r="F879" s="250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63"/>
      <c r="V879" s="163"/>
      <c r="W879" s="163"/>
      <c r="X879" s="163"/>
      <c r="Y879" s="163"/>
      <c r="Z879" s="163"/>
    </row>
    <row r="880" ht="12.75" customHeight="1">
      <c r="A880" s="163"/>
      <c r="B880" s="163"/>
      <c r="C880" s="163"/>
      <c r="D880" s="163"/>
      <c r="E880" s="250"/>
      <c r="F880" s="250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63"/>
      <c r="V880" s="163"/>
      <c r="W880" s="163"/>
      <c r="X880" s="163"/>
      <c r="Y880" s="163"/>
      <c r="Z880" s="163"/>
    </row>
    <row r="881" ht="12.75" customHeight="1">
      <c r="A881" s="163"/>
      <c r="B881" s="163"/>
      <c r="C881" s="163"/>
      <c r="D881" s="163"/>
      <c r="E881" s="250"/>
      <c r="F881" s="250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163"/>
      <c r="Z881" s="163"/>
    </row>
    <row r="882" ht="12.75" customHeight="1">
      <c r="A882" s="163"/>
      <c r="B882" s="163"/>
      <c r="C882" s="163"/>
      <c r="D882" s="163"/>
      <c r="E882" s="250"/>
      <c r="F882" s="250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  <c r="W882" s="163"/>
      <c r="X882" s="163"/>
      <c r="Y882" s="163"/>
      <c r="Z882" s="163"/>
    </row>
    <row r="883" ht="12.75" customHeight="1">
      <c r="A883" s="163"/>
      <c r="B883" s="163"/>
      <c r="C883" s="163"/>
      <c r="D883" s="163"/>
      <c r="E883" s="250"/>
      <c r="F883" s="250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63"/>
      <c r="V883" s="163"/>
      <c r="W883" s="163"/>
      <c r="X883" s="163"/>
      <c r="Y883" s="163"/>
      <c r="Z883" s="163"/>
    </row>
    <row r="884" ht="12.75" customHeight="1">
      <c r="A884" s="163"/>
      <c r="B884" s="163"/>
      <c r="C884" s="163"/>
      <c r="D884" s="163"/>
      <c r="E884" s="250"/>
      <c r="F884" s="250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  <c r="W884" s="163"/>
      <c r="X884" s="163"/>
      <c r="Y884" s="163"/>
      <c r="Z884" s="163"/>
    </row>
    <row r="885" ht="12.75" customHeight="1">
      <c r="A885" s="163"/>
      <c r="B885" s="163"/>
      <c r="C885" s="163"/>
      <c r="D885" s="163"/>
      <c r="E885" s="250"/>
      <c r="F885" s="250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63"/>
      <c r="V885" s="163"/>
      <c r="W885" s="163"/>
      <c r="X885" s="163"/>
      <c r="Y885" s="163"/>
      <c r="Z885" s="163"/>
    </row>
    <row r="886" ht="12.75" customHeight="1">
      <c r="A886" s="163"/>
      <c r="B886" s="163"/>
      <c r="C886" s="163"/>
      <c r="D886" s="163"/>
      <c r="E886" s="250"/>
      <c r="F886" s="250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  <c r="Y886" s="163"/>
      <c r="Z886" s="163"/>
    </row>
    <row r="887" ht="12.75" customHeight="1">
      <c r="A887" s="163"/>
      <c r="B887" s="163"/>
      <c r="C887" s="163"/>
      <c r="D887" s="163"/>
      <c r="E887" s="250"/>
      <c r="F887" s="250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63"/>
      <c r="V887" s="163"/>
      <c r="W887" s="163"/>
      <c r="X887" s="163"/>
      <c r="Y887" s="163"/>
      <c r="Z887" s="163"/>
    </row>
    <row r="888" ht="12.75" customHeight="1">
      <c r="A888" s="163"/>
      <c r="B888" s="163"/>
      <c r="C888" s="163"/>
      <c r="D888" s="163"/>
      <c r="E888" s="250"/>
      <c r="F888" s="250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3"/>
    </row>
    <row r="889" ht="12.75" customHeight="1">
      <c r="A889" s="163"/>
      <c r="B889" s="163"/>
      <c r="C889" s="163"/>
      <c r="D889" s="163"/>
      <c r="E889" s="250"/>
      <c r="F889" s="250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63"/>
      <c r="V889" s="163"/>
      <c r="W889" s="163"/>
      <c r="X889" s="163"/>
      <c r="Y889" s="163"/>
      <c r="Z889" s="163"/>
    </row>
    <row r="890" ht="12.75" customHeight="1">
      <c r="A890" s="163"/>
      <c r="B890" s="163"/>
      <c r="C890" s="163"/>
      <c r="D890" s="163"/>
      <c r="E890" s="250"/>
      <c r="F890" s="250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3"/>
    </row>
    <row r="891" ht="12.75" customHeight="1">
      <c r="A891" s="163"/>
      <c r="B891" s="163"/>
      <c r="C891" s="163"/>
      <c r="D891" s="163"/>
      <c r="E891" s="250"/>
      <c r="F891" s="250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63"/>
      <c r="V891" s="163"/>
      <c r="W891" s="163"/>
      <c r="X891" s="163"/>
      <c r="Y891" s="163"/>
      <c r="Z891" s="163"/>
    </row>
    <row r="892" ht="12.75" customHeight="1">
      <c r="A892" s="163"/>
      <c r="B892" s="163"/>
      <c r="C892" s="163"/>
      <c r="D892" s="163"/>
      <c r="E892" s="250"/>
      <c r="F892" s="250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3"/>
    </row>
    <row r="893" ht="12.75" customHeight="1">
      <c r="A893" s="163"/>
      <c r="B893" s="163"/>
      <c r="C893" s="163"/>
      <c r="D893" s="163"/>
      <c r="E893" s="250"/>
      <c r="F893" s="250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63"/>
      <c r="V893" s="163"/>
      <c r="W893" s="163"/>
      <c r="X893" s="163"/>
      <c r="Y893" s="163"/>
      <c r="Z893" s="163"/>
    </row>
    <row r="894" ht="12.75" customHeight="1">
      <c r="A894" s="163"/>
      <c r="B894" s="163"/>
      <c r="C894" s="163"/>
      <c r="D894" s="163"/>
      <c r="E894" s="250"/>
      <c r="F894" s="250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3"/>
    </row>
    <row r="895" ht="12.75" customHeight="1">
      <c r="A895" s="163"/>
      <c r="B895" s="163"/>
      <c r="C895" s="163"/>
      <c r="D895" s="163"/>
      <c r="E895" s="250"/>
      <c r="F895" s="250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3"/>
    </row>
    <row r="896" ht="12.75" customHeight="1">
      <c r="A896" s="163"/>
      <c r="B896" s="163"/>
      <c r="C896" s="163"/>
      <c r="D896" s="163"/>
      <c r="E896" s="250"/>
      <c r="F896" s="250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3"/>
    </row>
    <row r="897" ht="12.75" customHeight="1">
      <c r="A897" s="163"/>
      <c r="B897" s="163"/>
      <c r="C897" s="163"/>
      <c r="D897" s="163"/>
      <c r="E897" s="250"/>
      <c r="F897" s="250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63"/>
      <c r="V897" s="163"/>
      <c r="W897" s="163"/>
      <c r="X897" s="163"/>
      <c r="Y897" s="163"/>
      <c r="Z897" s="163"/>
    </row>
    <row r="898" ht="12.75" customHeight="1">
      <c r="A898" s="163"/>
      <c r="B898" s="163"/>
      <c r="C898" s="163"/>
      <c r="D898" s="163"/>
      <c r="E898" s="250"/>
      <c r="F898" s="250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63"/>
      <c r="V898" s="163"/>
      <c r="W898" s="163"/>
      <c r="X898" s="163"/>
      <c r="Y898" s="163"/>
      <c r="Z898" s="163"/>
    </row>
    <row r="899" ht="12.75" customHeight="1">
      <c r="A899" s="163"/>
      <c r="B899" s="163"/>
      <c r="C899" s="163"/>
      <c r="D899" s="163"/>
      <c r="E899" s="250"/>
      <c r="F899" s="250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63"/>
      <c r="V899" s="163"/>
      <c r="W899" s="163"/>
      <c r="X899" s="163"/>
      <c r="Y899" s="163"/>
      <c r="Z899" s="163"/>
    </row>
    <row r="900" ht="12.75" customHeight="1">
      <c r="A900" s="163"/>
      <c r="B900" s="163"/>
      <c r="C900" s="163"/>
      <c r="D900" s="163"/>
      <c r="E900" s="250"/>
      <c r="F900" s="250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  <c r="W900" s="163"/>
      <c r="X900" s="163"/>
      <c r="Y900" s="163"/>
      <c r="Z900" s="163"/>
    </row>
    <row r="901" ht="12.75" customHeight="1">
      <c r="A901" s="163"/>
      <c r="B901" s="163"/>
      <c r="C901" s="163"/>
      <c r="D901" s="163"/>
      <c r="E901" s="250"/>
      <c r="F901" s="250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63"/>
      <c r="V901" s="163"/>
      <c r="W901" s="163"/>
      <c r="X901" s="163"/>
      <c r="Y901" s="163"/>
      <c r="Z901" s="163"/>
    </row>
    <row r="902" ht="12.75" customHeight="1">
      <c r="A902" s="163"/>
      <c r="B902" s="163"/>
      <c r="C902" s="163"/>
      <c r="D902" s="163"/>
      <c r="E902" s="250"/>
      <c r="F902" s="250"/>
      <c r="G902" s="163"/>
      <c r="H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3"/>
      <c r="W902" s="163"/>
      <c r="X902" s="163"/>
      <c r="Y902" s="163"/>
      <c r="Z902" s="163"/>
    </row>
    <row r="903" ht="12.75" customHeight="1">
      <c r="A903" s="163"/>
      <c r="B903" s="163"/>
      <c r="C903" s="163"/>
      <c r="D903" s="163"/>
      <c r="E903" s="250"/>
      <c r="F903" s="250"/>
      <c r="G903" s="163"/>
      <c r="H903" s="163"/>
      <c r="I903" s="163"/>
      <c r="J903" s="163"/>
      <c r="K903" s="163"/>
      <c r="L903" s="163"/>
      <c r="M903" s="163"/>
      <c r="N903" s="163"/>
      <c r="O903" s="163"/>
      <c r="P903" s="163"/>
      <c r="Q903" s="163"/>
      <c r="R903" s="163"/>
      <c r="S903" s="163"/>
      <c r="T903" s="163"/>
      <c r="U903" s="163"/>
      <c r="V903" s="163"/>
      <c r="W903" s="163"/>
      <c r="X903" s="163"/>
      <c r="Y903" s="163"/>
      <c r="Z903" s="163"/>
    </row>
    <row r="904" ht="12.75" customHeight="1">
      <c r="A904" s="163"/>
      <c r="B904" s="163"/>
      <c r="C904" s="163"/>
      <c r="D904" s="163"/>
      <c r="E904" s="250"/>
      <c r="F904" s="250"/>
      <c r="G904" s="163"/>
      <c r="H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3"/>
      <c r="W904" s="163"/>
      <c r="X904" s="163"/>
      <c r="Y904" s="163"/>
      <c r="Z904" s="163"/>
    </row>
    <row r="905" ht="12.75" customHeight="1">
      <c r="A905" s="163"/>
      <c r="B905" s="163"/>
      <c r="C905" s="163"/>
      <c r="D905" s="163"/>
      <c r="E905" s="250"/>
      <c r="F905" s="250"/>
      <c r="G905" s="163"/>
      <c r="H905" s="163"/>
      <c r="I905" s="163"/>
      <c r="J905" s="163"/>
      <c r="K905" s="163"/>
      <c r="L905" s="163"/>
      <c r="M905" s="163"/>
      <c r="N905" s="163"/>
      <c r="O905" s="163"/>
      <c r="P905" s="163"/>
      <c r="Q905" s="163"/>
      <c r="R905" s="163"/>
      <c r="S905" s="163"/>
      <c r="T905" s="163"/>
      <c r="U905" s="163"/>
      <c r="V905" s="163"/>
      <c r="W905" s="163"/>
      <c r="X905" s="163"/>
      <c r="Y905" s="163"/>
      <c r="Z905" s="163"/>
    </row>
    <row r="906" ht="12.75" customHeight="1">
      <c r="A906" s="163"/>
      <c r="B906" s="163"/>
      <c r="C906" s="163"/>
      <c r="D906" s="163"/>
      <c r="E906" s="250"/>
      <c r="F906" s="250"/>
      <c r="G906" s="163"/>
      <c r="H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3"/>
    </row>
    <row r="907" ht="12.75" customHeight="1">
      <c r="A907" s="163"/>
      <c r="B907" s="163"/>
      <c r="C907" s="163"/>
      <c r="D907" s="163"/>
      <c r="E907" s="250"/>
      <c r="F907" s="250"/>
      <c r="G907" s="163"/>
      <c r="H907" s="163"/>
      <c r="I907" s="163"/>
      <c r="J907" s="163"/>
      <c r="K907" s="163"/>
      <c r="L907" s="163"/>
      <c r="M907" s="163"/>
      <c r="N907" s="163"/>
      <c r="O907" s="163"/>
      <c r="P907" s="163"/>
      <c r="Q907" s="163"/>
      <c r="R907" s="163"/>
      <c r="S907" s="163"/>
      <c r="T907" s="163"/>
      <c r="U907" s="163"/>
      <c r="V907" s="163"/>
      <c r="W907" s="163"/>
      <c r="X907" s="163"/>
      <c r="Y907" s="163"/>
      <c r="Z907" s="163"/>
    </row>
    <row r="908" ht="12.75" customHeight="1">
      <c r="A908" s="163"/>
      <c r="B908" s="163"/>
      <c r="C908" s="163"/>
      <c r="D908" s="163"/>
      <c r="E908" s="250"/>
      <c r="F908" s="250"/>
      <c r="G908" s="163"/>
      <c r="H908" s="163"/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3"/>
    </row>
    <row r="909" ht="12.75" customHeight="1">
      <c r="A909" s="163"/>
      <c r="B909" s="163"/>
      <c r="C909" s="163"/>
      <c r="D909" s="163"/>
      <c r="E909" s="250"/>
      <c r="F909" s="250"/>
      <c r="G909" s="163"/>
      <c r="H909" s="163"/>
      <c r="I909" s="163"/>
      <c r="J909" s="163"/>
      <c r="K909" s="163"/>
      <c r="L909" s="163"/>
      <c r="M909" s="163"/>
      <c r="N909" s="163"/>
      <c r="O909" s="163"/>
      <c r="P909" s="163"/>
      <c r="Q909" s="163"/>
      <c r="R909" s="163"/>
      <c r="S909" s="163"/>
      <c r="T909" s="163"/>
      <c r="U909" s="163"/>
      <c r="V909" s="163"/>
      <c r="W909" s="163"/>
      <c r="X909" s="163"/>
      <c r="Y909" s="163"/>
      <c r="Z909" s="163"/>
    </row>
    <row r="910" ht="12.75" customHeight="1">
      <c r="A910" s="163"/>
      <c r="B910" s="163"/>
      <c r="C910" s="163"/>
      <c r="D910" s="163"/>
      <c r="E910" s="250"/>
      <c r="F910" s="250"/>
      <c r="G910" s="163"/>
      <c r="H910" s="163"/>
      <c r="I910" s="163"/>
      <c r="J910" s="163"/>
      <c r="K910" s="163"/>
      <c r="L910" s="163"/>
      <c r="M910" s="163"/>
      <c r="N910" s="163"/>
      <c r="O910" s="163"/>
      <c r="P910" s="163"/>
      <c r="Q910" s="163"/>
      <c r="R910" s="163"/>
      <c r="S910" s="163"/>
      <c r="T910" s="163"/>
      <c r="U910" s="163"/>
      <c r="V910" s="163"/>
      <c r="W910" s="163"/>
      <c r="X910" s="163"/>
      <c r="Y910" s="163"/>
      <c r="Z910" s="163"/>
    </row>
    <row r="911" ht="12.75" customHeight="1">
      <c r="A911" s="163"/>
      <c r="B911" s="163"/>
      <c r="C911" s="163"/>
      <c r="D911" s="163"/>
      <c r="E911" s="250"/>
      <c r="F911" s="250"/>
      <c r="G911" s="163"/>
      <c r="H911" s="163"/>
      <c r="I911" s="163"/>
      <c r="J911" s="163"/>
      <c r="K911" s="163"/>
      <c r="L911" s="163"/>
      <c r="M911" s="163"/>
      <c r="N911" s="163"/>
      <c r="O911" s="163"/>
      <c r="P911" s="163"/>
      <c r="Q911" s="163"/>
      <c r="R911" s="163"/>
      <c r="S911" s="163"/>
      <c r="T911" s="163"/>
      <c r="U911" s="163"/>
      <c r="V911" s="163"/>
      <c r="W911" s="163"/>
      <c r="X911" s="163"/>
      <c r="Y911" s="163"/>
      <c r="Z911" s="163"/>
    </row>
    <row r="912" ht="12.75" customHeight="1">
      <c r="A912" s="163"/>
      <c r="B912" s="163"/>
      <c r="C912" s="163"/>
      <c r="D912" s="163"/>
      <c r="E912" s="250"/>
      <c r="F912" s="250"/>
      <c r="G912" s="163"/>
      <c r="H912" s="163"/>
      <c r="I912" s="163"/>
      <c r="J912" s="163"/>
      <c r="K912" s="163"/>
      <c r="L912" s="163"/>
      <c r="M912" s="163"/>
      <c r="N912" s="163"/>
      <c r="O912" s="163"/>
      <c r="P912" s="163"/>
      <c r="Q912" s="163"/>
      <c r="R912" s="163"/>
      <c r="S912" s="163"/>
      <c r="T912" s="163"/>
      <c r="U912" s="163"/>
      <c r="V912" s="163"/>
      <c r="W912" s="163"/>
      <c r="X912" s="163"/>
      <c r="Y912" s="163"/>
      <c r="Z912" s="163"/>
    </row>
    <row r="913" ht="12.75" customHeight="1">
      <c r="A913" s="163"/>
      <c r="B913" s="163"/>
      <c r="C913" s="163"/>
      <c r="D913" s="163"/>
      <c r="E913" s="250"/>
      <c r="F913" s="250"/>
      <c r="G913" s="163"/>
      <c r="H913" s="163"/>
      <c r="I913" s="163"/>
      <c r="J913" s="163"/>
      <c r="K913" s="163"/>
      <c r="L913" s="163"/>
      <c r="M913" s="163"/>
      <c r="N913" s="163"/>
      <c r="O913" s="163"/>
      <c r="P913" s="163"/>
      <c r="Q913" s="163"/>
      <c r="R913" s="163"/>
      <c r="S913" s="163"/>
      <c r="T913" s="163"/>
      <c r="U913" s="163"/>
      <c r="V913" s="163"/>
      <c r="W913" s="163"/>
      <c r="X913" s="163"/>
      <c r="Y913" s="163"/>
      <c r="Z913" s="163"/>
    </row>
    <row r="914" ht="12.75" customHeight="1">
      <c r="A914" s="163"/>
      <c r="B914" s="163"/>
      <c r="C914" s="163"/>
      <c r="D914" s="163"/>
      <c r="E914" s="250"/>
      <c r="F914" s="250"/>
      <c r="G914" s="163"/>
      <c r="H914" s="163"/>
      <c r="I914" s="163"/>
      <c r="J914" s="163"/>
      <c r="K914" s="163"/>
      <c r="L914" s="163"/>
      <c r="M914" s="163"/>
      <c r="N914" s="163"/>
      <c r="O914" s="163"/>
      <c r="P914" s="163"/>
      <c r="Q914" s="163"/>
      <c r="R914" s="163"/>
      <c r="S914" s="163"/>
      <c r="T914" s="163"/>
      <c r="U914" s="163"/>
      <c r="V914" s="163"/>
      <c r="W914" s="163"/>
      <c r="X914" s="163"/>
      <c r="Y914" s="163"/>
      <c r="Z914" s="163"/>
    </row>
    <row r="915" ht="12.75" customHeight="1">
      <c r="A915" s="163"/>
      <c r="B915" s="163"/>
      <c r="C915" s="163"/>
      <c r="D915" s="163"/>
      <c r="E915" s="250"/>
      <c r="F915" s="250"/>
      <c r="G915" s="163"/>
      <c r="H915" s="163"/>
      <c r="I915" s="163"/>
      <c r="J915" s="163"/>
      <c r="K915" s="163"/>
      <c r="L915" s="163"/>
      <c r="M915" s="163"/>
      <c r="N915" s="163"/>
      <c r="O915" s="163"/>
      <c r="P915" s="163"/>
      <c r="Q915" s="163"/>
      <c r="R915" s="163"/>
      <c r="S915" s="163"/>
      <c r="T915" s="163"/>
      <c r="U915" s="163"/>
      <c r="V915" s="163"/>
      <c r="W915" s="163"/>
      <c r="X915" s="163"/>
      <c r="Y915" s="163"/>
      <c r="Z915" s="163"/>
    </row>
    <row r="916" ht="12.75" customHeight="1">
      <c r="A916" s="163"/>
      <c r="B916" s="163"/>
      <c r="C916" s="163"/>
      <c r="D916" s="163"/>
      <c r="E916" s="250"/>
      <c r="F916" s="250"/>
      <c r="G916" s="163"/>
      <c r="H916" s="163"/>
      <c r="I916" s="163"/>
      <c r="J916" s="163"/>
      <c r="K916" s="163"/>
      <c r="L916" s="163"/>
      <c r="M916" s="163"/>
      <c r="N916" s="163"/>
      <c r="O916" s="163"/>
      <c r="P916" s="163"/>
      <c r="Q916" s="163"/>
      <c r="R916" s="163"/>
      <c r="S916" s="163"/>
      <c r="T916" s="163"/>
      <c r="U916" s="163"/>
      <c r="V916" s="163"/>
      <c r="W916" s="163"/>
      <c r="X916" s="163"/>
      <c r="Y916" s="163"/>
      <c r="Z916" s="163"/>
    </row>
    <row r="917" ht="12.75" customHeight="1">
      <c r="A917" s="163"/>
      <c r="B917" s="163"/>
      <c r="C917" s="163"/>
      <c r="D917" s="163"/>
      <c r="E917" s="250"/>
      <c r="F917" s="250"/>
      <c r="G917" s="163"/>
      <c r="H917" s="163"/>
      <c r="I917" s="163"/>
      <c r="J917" s="163"/>
      <c r="K917" s="163"/>
      <c r="L917" s="163"/>
      <c r="M917" s="163"/>
      <c r="N917" s="163"/>
      <c r="O917" s="163"/>
      <c r="P917" s="163"/>
      <c r="Q917" s="163"/>
      <c r="R917" s="163"/>
      <c r="S917" s="163"/>
      <c r="T917" s="163"/>
      <c r="U917" s="163"/>
      <c r="V917" s="163"/>
      <c r="W917" s="163"/>
      <c r="X917" s="163"/>
      <c r="Y917" s="163"/>
      <c r="Z917" s="163"/>
    </row>
    <row r="918" ht="12.75" customHeight="1">
      <c r="A918" s="163"/>
      <c r="B918" s="163"/>
      <c r="C918" s="163"/>
      <c r="D918" s="163"/>
      <c r="E918" s="250"/>
      <c r="F918" s="250"/>
      <c r="G918" s="163"/>
      <c r="H918" s="163"/>
      <c r="I918" s="163"/>
      <c r="J918" s="163"/>
      <c r="K918" s="163"/>
      <c r="L918" s="163"/>
      <c r="M918" s="163"/>
      <c r="N918" s="163"/>
      <c r="O918" s="163"/>
      <c r="P918" s="163"/>
      <c r="Q918" s="163"/>
      <c r="R918" s="163"/>
      <c r="S918" s="163"/>
      <c r="T918" s="163"/>
      <c r="U918" s="163"/>
      <c r="V918" s="163"/>
      <c r="W918" s="163"/>
      <c r="X918" s="163"/>
      <c r="Y918" s="163"/>
      <c r="Z918" s="163"/>
    </row>
    <row r="919" ht="12.75" customHeight="1">
      <c r="A919" s="163"/>
      <c r="B919" s="163"/>
      <c r="C919" s="163"/>
      <c r="D919" s="163"/>
      <c r="E919" s="250"/>
      <c r="F919" s="250"/>
      <c r="G919" s="163"/>
      <c r="H919" s="163"/>
      <c r="I919" s="163"/>
      <c r="J919" s="163"/>
      <c r="K919" s="163"/>
      <c r="L919" s="163"/>
      <c r="M919" s="163"/>
      <c r="N919" s="163"/>
      <c r="O919" s="163"/>
      <c r="P919" s="163"/>
      <c r="Q919" s="163"/>
      <c r="R919" s="163"/>
      <c r="S919" s="163"/>
      <c r="T919" s="163"/>
      <c r="U919" s="163"/>
      <c r="V919" s="163"/>
      <c r="W919" s="163"/>
      <c r="X919" s="163"/>
      <c r="Y919" s="163"/>
      <c r="Z919" s="163"/>
    </row>
    <row r="920" ht="12.75" customHeight="1">
      <c r="A920" s="163"/>
      <c r="B920" s="163"/>
      <c r="C920" s="163"/>
      <c r="D920" s="163"/>
      <c r="E920" s="250"/>
      <c r="F920" s="250"/>
      <c r="G920" s="163"/>
      <c r="H920" s="163"/>
      <c r="I920" s="163"/>
      <c r="J920" s="163"/>
      <c r="K920" s="163"/>
      <c r="L920" s="163"/>
      <c r="M920" s="163"/>
      <c r="N920" s="163"/>
      <c r="O920" s="163"/>
      <c r="P920" s="163"/>
      <c r="Q920" s="163"/>
      <c r="R920" s="163"/>
      <c r="S920" s="163"/>
      <c r="T920" s="163"/>
      <c r="U920" s="163"/>
      <c r="V920" s="163"/>
      <c r="W920" s="163"/>
      <c r="X920" s="163"/>
      <c r="Y920" s="163"/>
      <c r="Z920" s="163"/>
    </row>
    <row r="921" ht="12.75" customHeight="1">
      <c r="A921" s="163"/>
      <c r="B921" s="163"/>
      <c r="C921" s="163"/>
      <c r="D921" s="163"/>
      <c r="E921" s="250"/>
      <c r="F921" s="250"/>
      <c r="G921" s="163"/>
      <c r="H921" s="163"/>
      <c r="I921" s="163"/>
      <c r="J921" s="163"/>
      <c r="K921" s="163"/>
      <c r="L921" s="163"/>
      <c r="M921" s="163"/>
      <c r="N921" s="163"/>
      <c r="O921" s="163"/>
      <c r="P921" s="163"/>
      <c r="Q921" s="163"/>
      <c r="R921" s="163"/>
      <c r="S921" s="163"/>
      <c r="T921" s="163"/>
      <c r="U921" s="163"/>
      <c r="V921" s="163"/>
      <c r="W921" s="163"/>
      <c r="X921" s="163"/>
      <c r="Y921" s="163"/>
      <c r="Z921" s="163"/>
    </row>
    <row r="922" ht="12.75" customHeight="1">
      <c r="A922" s="163"/>
      <c r="B922" s="163"/>
      <c r="C922" s="163"/>
      <c r="D922" s="163"/>
      <c r="E922" s="250"/>
      <c r="F922" s="250"/>
      <c r="G922" s="163"/>
      <c r="H922" s="163"/>
      <c r="I922" s="163"/>
      <c r="J922" s="163"/>
      <c r="K922" s="163"/>
      <c r="L922" s="163"/>
      <c r="M922" s="163"/>
      <c r="N922" s="163"/>
      <c r="O922" s="163"/>
      <c r="P922" s="163"/>
      <c r="Q922" s="163"/>
      <c r="R922" s="163"/>
      <c r="S922" s="163"/>
      <c r="T922" s="163"/>
      <c r="U922" s="163"/>
      <c r="V922" s="163"/>
      <c r="W922" s="163"/>
      <c r="X922" s="163"/>
      <c r="Y922" s="163"/>
      <c r="Z922" s="163"/>
    </row>
    <row r="923" ht="12.75" customHeight="1">
      <c r="A923" s="163"/>
      <c r="B923" s="163"/>
      <c r="C923" s="163"/>
      <c r="D923" s="163"/>
      <c r="E923" s="250"/>
      <c r="F923" s="250"/>
      <c r="G923" s="163"/>
      <c r="H923" s="163"/>
      <c r="I923" s="163"/>
      <c r="J923" s="163"/>
      <c r="K923" s="163"/>
      <c r="L923" s="163"/>
      <c r="M923" s="163"/>
      <c r="N923" s="163"/>
      <c r="O923" s="163"/>
      <c r="P923" s="163"/>
      <c r="Q923" s="163"/>
      <c r="R923" s="163"/>
      <c r="S923" s="163"/>
      <c r="T923" s="163"/>
      <c r="U923" s="163"/>
      <c r="V923" s="163"/>
      <c r="W923" s="163"/>
      <c r="X923" s="163"/>
      <c r="Y923" s="163"/>
      <c r="Z923" s="163"/>
    </row>
    <row r="924" ht="12.75" customHeight="1">
      <c r="A924" s="163"/>
      <c r="B924" s="163"/>
      <c r="C924" s="163"/>
      <c r="D924" s="163"/>
      <c r="E924" s="250"/>
      <c r="F924" s="250"/>
      <c r="G924" s="163"/>
      <c r="H924" s="163"/>
      <c r="I924" s="163"/>
      <c r="J924" s="163"/>
      <c r="K924" s="163"/>
      <c r="L924" s="163"/>
      <c r="M924" s="163"/>
      <c r="N924" s="163"/>
      <c r="O924" s="163"/>
      <c r="P924" s="163"/>
      <c r="Q924" s="163"/>
      <c r="R924" s="163"/>
      <c r="S924" s="163"/>
      <c r="T924" s="163"/>
      <c r="U924" s="163"/>
      <c r="V924" s="163"/>
      <c r="W924" s="163"/>
      <c r="X924" s="163"/>
      <c r="Y924" s="163"/>
      <c r="Z924" s="163"/>
    </row>
    <row r="925" ht="12.75" customHeight="1">
      <c r="A925" s="163"/>
      <c r="B925" s="163"/>
      <c r="C925" s="163"/>
      <c r="D925" s="163"/>
      <c r="E925" s="250"/>
      <c r="F925" s="250"/>
      <c r="G925" s="163"/>
      <c r="H925" s="163"/>
      <c r="I925" s="163"/>
      <c r="J925" s="163"/>
      <c r="K925" s="163"/>
      <c r="L925" s="163"/>
      <c r="M925" s="163"/>
      <c r="N925" s="163"/>
      <c r="O925" s="163"/>
      <c r="P925" s="163"/>
      <c r="Q925" s="163"/>
      <c r="R925" s="163"/>
      <c r="S925" s="163"/>
      <c r="T925" s="163"/>
      <c r="U925" s="163"/>
      <c r="V925" s="163"/>
      <c r="W925" s="163"/>
      <c r="X925" s="163"/>
      <c r="Y925" s="163"/>
      <c r="Z925" s="163"/>
    </row>
    <row r="926" ht="12.75" customHeight="1">
      <c r="A926" s="163"/>
      <c r="B926" s="163"/>
      <c r="C926" s="163"/>
      <c r="D926" s="163"/>
      <c r="E926" s="250"/>
      <c r="F926" s="250"/>
      <c r="G926" s="163"/>
      <c r="H926" s="163"/>
      <c r="I926" s="163"/>
      <c r="J926" s="163"/>
      <c r="K926" s="163"/>
      <c r="L926" s="163"/>
      <c r="M926" s="163"/>
      <c r="N926" s="163"/>
      <c r="O926" s="163"/>
      <c r="P926" s="163"/>
      <c r="Q926" s="163"/>
      <c r="R926" s="163"/>
      <c r="S926" s="163"/>
      <c r="T926" s="163"/>
      <c r="U926" s="163"/>
      <c r="V926" s="163"/>
      <c r="W926" s="163"/>
      <c r="X926" s="163"/>
      <c r="Y926" s="163"/>
      <c r="Z926" s="163"/>
    </row>
    <row r="927" ht="12.75" customHeight="1">
      <c r="A927" s="163"/>
      <c r="B927" s="163"/>
      <c r="C927" s="163"/>
      <c r="D927" s="163"/>
      <c r="E927" s="250"/>
      <c r="F927" s="250"/>
      <c r="G927" s="163"/>
      <c r="H927" s="163"/>
      <c r="I927" s="163"/>
      <c r="J927" s="163"/>
      <c r="K927" s="163"/>
      <c r="L927" s="163"/>
      <c r="M927" s="163"/>
      <c r="N927" s="163"/>
      <c r="O927" s="163"/>
      <c r="P927" s="163"/>
      <c r="Q927" s="163"/>
      <c r="R927" s="163"/>
      <c r="S927" s="163"/>
      <c r="T927" s="163"/>
      <c r="U927" s="163"/>
      <c r="V927" s="163"/>
      <c r="W927" s="163"/>
      <c r="X927" s="163"/>
      <c r="Y927" s="163"/>
      <c r="Z927" s="163"/>
    </row>
    <row r="928" ht="12.75" customHeight="1">
      <c r="A928" s="163"/>
      <c r="B928" s="163"/>
      <c r="C928" s="163"/>
      <c r="D928" s="163"/>
      <c r="E928" s="250"/>
      <c r="F928" s="250"/>
      <c r="G928" s="163"/>
      <c r="H928" s="163"/>
      <c r="I928" s="163"/>
      <c r="J928" s="163"/>
      <c r="K928" s="163"/>
      <c r="L928" s="163"/>
      <c r="M928" s="163"/>
      <c r="N928" s="163"/>
      <c r="O928" s="163"/>
      <c r="P928" s="163"/>
      <c r="Q928" s="163"/>
      <c r="R928" s="163"/>
      <c r="S928" s="163"/>
      <c r="T928" s="163"/>
      <c r="U928" s="163"/>
      <c r="V928" s="163"/>
      <c r="W928" s="163"/>
      <c r="X928" s="163"/>
      <c r="Y928" s="163"/>
      <c r="Z928" s="163"/>
    </row>
    <row r="929" ht="12.75" customHeight="1">
      <c r="A929" s="163"/>
      <c r="B929" s="163"/>
      <c r="C929" s="163"/>
      <c r="D929" s="163"/>
      <c r="E929" s="250"/>
      <c r="F929" s="250"/>
      <c r="G929" s="163"/>
      <c r="H929" s="163"/>
      <c r="I929" s="163"/>
      <c r="J929" s="163"/>
      <c r="K929" s="163"/>
      <c r="L929" s="163"/>
      <c r="M929" s="163"/>
      <c r="N929" s="163"/>
      <c r="O929" s="163"/>
      <c r="P929" s="163"/>
      <c r="Q929" s="163"/>
      <c r="R929" s="163"/>
      <c r="S929" s="163"/>
      <c r="T929" s="163"/>
      <c r="U929" s="163"/>
      <c r="V929" s="163"/>
      <c r="W929" s="163"/>
      <c r="X929" s="163"/>
      <c r="Y929" s="163"/>
      <c r="Z929" s="163"/>
    </row>
    <row r="930" ht="12.75" customHeight="1">
      <c r="A930" s="163"/>
      <c r="B930" s="163"/>
      <c r="C930" s="163"/>
      <c r="D930" s="163"/>
      <c r="E930" s="250"/>
      <c r="F930" s="250"/>
      <c r="G930" s="163"/>
      <c r="H930" s="163"/>
      <c r="I930" s="163"/>
      <c r="J930" s="163"/>
      <c r="K930" s="163"/>
      <c r="L930" s="163"/>
      <c r="M930" s="163"/>
      <c r="N930" s="163"/>
      <c r="O930" s="163"/>
      <c r="P930" s="163"/>
      <c r="Q930" s="163"/>
      <c r="R930" s="163"/>
      <c r="S930" s="163"/>
      <c r="T930" s="163"/>
      <c r="U930" s="163"/>
      <c r="V930" s="163"/>
      <c r="W930" s="163"/>
      <c r="X930" s="163"/>
      <c r="Y930" s="163"/>
      <c r="Z930" s="163"/>
    </row>
    <row r="931" ht="12.75" customHeight="1">
      <c r="A931" s="163"/>
      <c r="B931" s="163"/>
      <c r="C931" s="163"/>
      <c r="D931" s="163"/>
      <c r="E931" s="250"/>
      <c r="F931" s="250"/>
      <c r="G931" s="163"/>
      <c r="H931" s="163"/>
      <c r="I931" s="163"/>
      <c r="J931" s="163"/>
      <c r="K931" s="163"/>
      <c r="L931" s="163"/>
      <c r="M931" s="163"/>
      <c r="N931" s="163"/>
      <c r="O931" s="163"/>
      <c r="P931" s="163"/>
      <c r="Q931" s="163"/>
      <c r="R931" s="163"/>
      <c r="S931" s="163"/>
      <c r="T931" s="163"/>
      <c r="U931" s="163"/>
      <c r="V931" s="163"/>
      <c r="W931" s="163"/>
      <c r="X931" s="163"/>
      <c r="Y931" s="163"/>
      <c r="Z931" s="163"/>
    </row>
    <row r="932" ht="12.75" customHeight="1">
      <c r="A932" s="163"/>
      <c r="B932" s="163"/>
      <c r="C932" s="163"/>
      <c r="D932" s="163"/>
      <c r="E932" s="250"/>
      <c r="F932" s="250"/>
      <c r="G932" s="163"/>
      <c r="H932" s="163"/>
      <c r="I932" s="163"/>
      <c r="J932" s="163"/>
      <c r="K932" s="163"/>
      <c r="L932" s="163"/>
      <c r="M932" s="163"/>
      <c r="N932" s="163"/>
      <c r="O932" s="163"/>
      <c r="P932" s="163"/>
      <c r="Q932" s="163"/>
      <c r="R932" s="163"/>
      <c r="S932" s="163"/>
      <c r="T932" s="163"/>
      <c r="U932" s="163"/>
      <c r="V932" s="163"/>
      <c r="W932" s="163"/>
      <c r="X932" s="163"/>
      <c r="Y932" s="163"/>
      <c r="Z932" s="163"/>
    </row>
    <row r="933" ht="12.75" customHeight="1">
      <c r="A933" s="163"/>
      <c r="B933" s="163"/>
      <c r="C933" s="163"/>
      <c r="D933" s="163"/>
      <c r="E933" s="250"/>
      <c r="F933" s="250"/>
      <c r="G933" s="163"/>
      <c r="H933" s="163"/>
      <c r="I933" s="163"/>
      <c r="J933" s="163"/>
      <c r="K933" s="163"/>
      <c r="L933" s="163"/>
      <c r="M933" s="163"/>
      <c r="N933" s="163"/>
      <c r="O933" s="163"/>
      <c r="P933" s="163"/>
      <c r="Q933" s="163"/>
      <c r="R933" s="163"/>
      <c r="S933" s="163"/>
      <c r="T933" s="163"/>
      <c r="U933" s="163"/>
      <c r="V933" s="163"/>
      <c r="W933" s="163"/>
      <c r="X933" s="163"/>
      <c r="Y933" s="163"/>
      <c r="Z933" s="163"/>
    </row>
    <row r="934" ht="12.75" customHeight="1">
      <c r="A934" s="163"/>
      <c r="B934" s="163"/>
      <c r="C934" s="163"/>
      <c r="D934" s="163"/>
      <c r="E934" s="250"/>
      <c r="F934" s="250"/>
      <c r="G934" s="163"/>
      <c r="H934" s="163"/>
      <c r="I934" s="163"/>
      <c r="J934" s="163"/>
      <c r="K934" s="163"/>
      <c r="L934" s="163"/>
      <c r="M934" s="163"/>
      <c r="N934" s="163"/>
      <c r="O934" s="163"/>
      <c r="P934" s="163"/>
      <c r="Q934" s="163"/>
      <c r="R934" s="163"/>
      <c r="S934" s="163"/>
      <c r="T934" s="163"/>
      <c r="U934" s="163"/>
      <c r="V934" s="163"/>
      <c r="W934" s="163"/>
      <c r="X934" s="163"/>
      <c r="Y934" s="163"/>
      <c r="Z934" s="163"/>
    </row>
    <row r="935" ht="12.75" customHeight="1">
      <c r="A935" s="163"/>
      <c r="B935" s="163"/>
      <c r="C935" s="163"/>
      <c r="D935" s="163"/>
      <c r="E935" s="250"/>
      <c r="F935" s="250"/>
      <c r="G935" s="163"/>
      <c r="H935" s="163"/>
      <c r="I935" s="163"/>
      <c r="J935" s="163"/>
      <c r="K935" s="163"/>
      <c r="L935" s="163"/>
      <c r="M935" s="163"/>
      <c r="N935" s="163"/>
      <c r="O935" s="163"/>
      <c r="P935" s="163"/>
      <c r="Q935" s="163"/>
      <c r="R935" s="163"/>
      <c r="S935" s="163"/>
      <c r="T935" s="163"/>
      <c r="U935" s="163"/>
      <c r="V935" s="163"/>
      <c r="W935" s="163"/>
      <c r="X935" s="163"/>
      <c r="Y935" s="163"/>
      <c r="Z935" s="163"/>
    </row>
    <row r="936" ht="12.75" customHeight="1">
      <c r="A936" s="163"/>
      <c r="B936" s="163"/>
      <c r="C936" s="163"/>
      <c r="D936" s="163"/>
      <c r="E936" s="250"/>
      <c r="F936" s="250"/>
      <c r="G936" s="163"/>
      <c r="H936" s="163"/>
      <c r="I936" s="163"/>
      <c r="J936" s="163"/>
      <c r="K936" s="163"/>
      <c r="L936" s="163"/>
      <c r="M936" s="163"/>
      <c r="N936" s="163"/>
      <c r="O936" s="163"/>
      <c r="P936" s="163"/>
      <c r="Q936" s="163"/>
      <c r="R936" s="163"/>
      <c r="S936" s="163"/>
      <c r="T936" s="163"/>
      <c r="U936" s="163"/>
      <c r="V936" s="163"/>
      <c r="W936" s="163"/>
      <c r="X936" s="163"/>
      <c r="Y936" s="163"/>
      <c r="Z936" s="163"/>
    </row>
    <row r="937" ht="12.75" customHeight="1">
      <c r="A937" s="163"/>
      <c r="B937" s="163"/>
      <c r="C937" s="163"/>
      <c r="D937" s="163"/>
      <c r="E937" s="250"/>
      <c r="F937" s="250"/>
      <c r="G937" s="163"/>
      <c r="H937" s="163"/>
      <c r="I937" s="163"/>
      <c r="J937" s="163"/>
      <c r="K937" s="163"/>
      <c r="L937" s="163"/>
      <c r="M937" s="163"/>
      <c r="N937" s="163"/>
      <c r="O937" s="163"/>
      <c r="P937" s="163"/>
      <c r="Q937" s="163"/>
      <c r="R937" s="163"/>
      <c r="S937" s="163"/>
      <c r="T937" s="163"/>
      <c r="U937" s="163"/>
      <c r="V937" s="163"/>
      <c r="W937" s="163"/>
      <c r="X937" s="163"/>
      <c r="Y937" s="163"/>
      <c r="Z937" s="163"/>
    </row>
    <row r="938" ht="12.75" customHeight="1">
      <c r="A938" s="163"/>
      <c r="B938" s="163"/>
      <c r="C938" s="163"/>
      <c r="D938" s="163"/>
      <c r="E938" s="250"/>
      <c r="F938" s="250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63"/>
      <c r="V938" s="163"/>
      <c r="W938" s="163"/>
      <c r="X938" s="163"/>
      <c r="Y938" s="163"/>
      <c r="Z938" s="163"/>
    </row>
    <row r="939" ht="12.75" customHeight="1">
      <c r="A939" s="163"/>
      <c r="B939" s="163"/>
      <c r="C939" s="163"/>
      <c r="D939" s="163"/>
      <c r="E939" s="250"/>
      <c r="F939" s="250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63"/>
      <c r="V939" s="163"/>
      <c r="W939" s="163"/>
      <c r="X939" s="163"/>
      <c r="Y939" s="163"/>
      <c r="Z939" s="163"/>
    </row>
    <row r="940" ht="12.75" customHeight="1">
      <c r="A940" s="163"/>
      <c r="B940" s="163"/>
      <c r="C940" s="163"/>
      <c r="D940" s="163"/>
      <c r="E940" s="250"/>
      <c r="F940" s="250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63"/>
      <c r="V940" s="163"/>
      <c r="W940" s="163"/>
      <c r="X940" s="163"/>
      <c r="Y940" s="163"/>
      <c r="Z940" s="163"/>
    </row>
    <row r="941" ht="12.75" customHeight="1">
      <c r="A941" s="163"/>
      <c r="B941" s="163"/>
      <c r="C941" s="163"/>
      <c r="D941" s="163"/>
      <c r="E941" s="250"/>
      <c r="F941" s="250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63"/>
      <c r="V941" s="163"/>
      <c r="W941" s="163"/>
      <c r="X941" s="163"/>
      <c r="Y941" s="163"/>
      <c r="Z941" s="163"/>
    </row>
    <row r="942" ht="12.75" customHeight="1">
      <c r="A942" s="163"/>
      <c r="B942" s="163"/>
      <c r="C942" s="163"/>
      <c r="D942" s="163"/>
      <c r="E942" s="250"/>
      <c r="F942" s="250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63"/>
      <c r="V942" s="163"/>
      <c r="W942" s="163"/>
      <c r="X942" s="163"/>
      <c r="Y942" s="163"/>
      <c r="Z942" s="163"/>
    </row>
    <row r="943" ht="12.75" customHeight="1">
      <c r="A943" s="163"/>
      <c r="B943" s="163"/>
      <c r="C943" s="163"/>
      <c r="D943" s="163"/>
      <c r="E943" s="250"/>
      <c r="F943" s="250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63"/>
      <c r="V943" s="163"/>
      <c r="W943" s="163"/>
      <c r="X943" s="163"/>
      <c r="Y943" s="163"/>
      <c r="Z943" s="163"/>
    </row>
    <row r="944" ht="12.75" customHeight="1">
      <c r="A944" s="163"/>
      <c r="B944" s="163"/>
      <c r="C944" s="163"/>
      <c r="D944" s="163"/>
      <c r="E944" s="250"/>
      <c r="F944" s="250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63"/>
      <c r="V944" s="163"/>
      <c r="W944" s="163"/>
      <c r="X944" s="163"/>
      <c r="Y944" s="163"/>
      <c r="Z944" s="163"/>
    </row>
    <row r="945" ht="12.75" customHeight="1">
      <c r="A945" s="163"/>
      <c r="B945" s="163"/>
      <c r="C945" s="163"/>
      <c r="D945" s="163"/>
      <c r="E945" s="250"/>
      <c r="F945" s="250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63"/>
      <c r="V945" s="163"/>
      <c r="W945" s="163"/>
      <c r="X945" s="163"/>
      <c r="Y945" s="163"/>
      <c r="Z945" s="163"/>
    </row>
    <row r="946" ht="12.75" customHeight="1">
      <c r="A946" s="163"/>
      <c r="B946" s="163"/>
      <c r="C946" s="163"/>
      <c r="D946" s="163"/>
      <c r="E946" s="250"/>
      <c r="F946" s="250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63"/>
      <c r="V946" s="163"/>
      <c r="W946" s="163"/>
      <c r="X946" s="163"/>
      <c r="Y946" s="163"/>
      <c r="Z946" s="163"/>
    </row>
    <row r="947" ht="12.75" customHeight="1">
      <c r="A947" s="163"/>
      <c r="B947" s="163"/>
      <c r="C947" s="163"/>
      <c r="D947" s="163"/>
      <c r="E947" s="250"/>
      <c r="F947" s="250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63"/>
      <c r="V947" s="163"/>
      <c r="W947" s="163"/>
      <c r="X947" s="163"/>
      <c r="Y947" s="163"/>
      <c r="Z947" s="163"/>
    </row>
    <row r="948" ht="12.75" customHeight="1">
      <c r="A948" s="163"/>
      <c r="B948" s="163"/>
      <c r="C948" s="163"/>
      <c r="D948" s="163"/>
      <c r="E948" s="250"/>
      <c r="F948" s="250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63"/>
      <c r="V948" s="163"/>
      <c r="W948" s="163"/>
      <c r="X948" s="163"/>
      <c r="Y948" s="163"/>
      <c r="Z948" s="163"/>
    </row>
    <row r="949" ht="12.75" customHeight="1">
      <c r="A949" s="163"/>
      <c r="B949" s="163"/>
      <c r="C949" s="163"/>
      <c r="D949" s="163"/>
      <c r="E949" s="250"/>
      <c r="F949" s="250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163"/>
      <c r="V949" s="163"/>
      <c r="W949" s="163"/>
      <c r="X949" s="163"/>
      <c r="Y949" s="163"/>
      <c r="Z949" s="163"/>
    </row>
    <row r="950" ht="12.75" customHeight="1">
      <c r="A950" s="163"/>
      <c r="B950" s="163"/>
      <c r="C950" s="163"/>
      <c r="D950" s="163"/>
      <c r="E950" s="250"/>
      <c r="F950" s="250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163"/>
      <c r="V950" s="163"/>
      <c r="W950" s="163"/>
      <c r="X950" s="163"/>
      <c r="Y950" s="163"/>
      <c r="Z950" s="163"/>
    </row>
    <row r="951" ht="12.75" customHeight="1">
      <c r="A951" s="163"/>
      <c r="B951" s="163"/>
      <c r="C951" s="163"/>
      <c r="D951" s="163"/>
      <c r="E951" s="250"/>
      <c r="F951" s="250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163"/>
      <c r="V951" s="163"/>
      <c r="W951" s="163"/>
      <c r="X951" s="163"/>
      <c r="Y951" s="163"/>
      <c r="Z951" s="163"/>
    </row>
    <row r="952" ht="12.75" customHeight="1">
      <c r="A952" s="163"/>
      <c r="B952" s="163"/>
      <c r="C952" s="163"/>
      <c r="D952" s="163"/>
      <c r="E952" s="250"/>
      <c r="F952" s="250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163"/>
      <c r="V952" s="163"/>
      <c r="W952" s="163"/>
      <c r="X952" s="163"/>
      <c r="Y952" s="163"/>
      <c r="Z952" s="163"/>
    </row>
    <row r="953" ht="12.75" customHeight="1">
      <c r="A953" s="163"/>
      <c r="B953" s="163"/>
      <c r="C953" s="163"/>
      <c r="D953" s="163"/>
      <c r="E953" s="250"/>
      <c r="F953" s="250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163"/>
      <c r="V953" s="163"/>
      <c r="W953" s="163"/>
      <c r="X953" s="163"/>
      <c r="Y953" s="163"/>
      <c r="Z953" s="163"/>
    </row>
    <row r="954" ht="12.75" customHeight="1">
      <c r="A954" s="163"/>
      <c r="B954" s="163"/>
      <c r="C954" s="163"/>
      <c r="D954" s="163"/>
      <c r="E954" s="250"/>
      <c r="F954" s="250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163"/>
      <c r="V954" s="163"/>
      <c r="W954" s="163"/>
      <c r="X954" s="163"/>
      <c r="Y954" s="163"/>
      <c r="Z954" s="163"/>
    </row>
    <row r="955" ht="12.75" customHeight="1">
      <c r="A955" s="163"/>
      <c r="B955" s="163"/>
      <c r="C955" s="163"/>
      <c r="D955" s="163"/>
      <c r="E955" s="250"/>
      <c r="F955" s="250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163"/>
      <c r="V955" s="163"/>
      <c r="W955" s="163"/>
      <c r="X955" s="163"/>
      <c r="Y955" s="163"/>
      <c r="Z955" s="163"/>
    </row>
    <row r="956" ht="12.75" customHeight="1">
      <c r="A956" s="163"/>
      <c r="B956" s="163"/>
      <c r="C956" s="163"/>
      <c r="D956" s="163"/>
      <c r="E956" s="250"/>
      <c r="F956" s="250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163"/>
      <c r="V956" s="163"/>
      <c r="W956" s="163"/>
      <c r="X956" s="163"/>
      <c r="Y956" s="163"/>
      <c r="Z956" s="163"/>
    </row>
    <row r="957" ht="12.75" customHeight="1">
      <c r="A957" s="163"/>
      <c r="B957" s="163"/>
      <c r="C957" s="163"/>
      <c r="D957" s="163"/>
      <c r="E957" s="250"/>
      <c r="F957" s="250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163"/>
      <c r="V957" s="163"/>
      <c r="W957" s="163"/>
      <c r="X957" s="163"/>
      <c r="Y957" s="163"/>
      <c r="Z957" s="163"/>
    </row>
    <row r="958" ht="12.75" customHeight="1">
      <c r="A958" s="163"/>
      <c r="B958" s="163"/>
      <c r="C958" s="163"/>
      <c r="D958" s="163"/>
      <c r="E958" s="250"/>
      <c r="F958" s="250"/>
      <c r="G958" s="163"/>
      <c r="H958" s="163"/>
      <c r="I958" s="163"/>
      <c r="J958" s="163"/>
      <c r="K958" s="163"/>
      <c r="L958" s="163"/>
      <c r="M958" s="163"/>
      <c r="N958" s="163"/>
      <c r="O958" s="163"/>
      <c r="P958" s="163"/>
      <c r="Q958" s="163"/>
      <c r="R958" s="163"/>
      <c r="S958" s="163"/>
      <c r="T958" s="163"/>
      <c r="U958" s="163"/>
      <c r="V958" s="163"/>
      <c r="W958" s="163"/>
      <c r="X958" s="163"/>
      <c r="Y958" s="163"/>
      <c r="Z958" s="163"/>
    </row>
    <row r="959" ht="12.75" customHeight="1">
      <c r="A959" s="163"/>
      <c r="B959" s="163"/>
      <c r="C959" s="163"/>
      <c r="D959" s="163"/>
      <c r="E959" s="250"/>
      <c r="F959" s="250"/>
      <c r="G959" s="163"/>
      <c r="H959" s="163"/>
      <c r="I959" s="163"/>
      <c r="J959" s="163"/>
      <c r="K959" s="163"/>
      <c r="L959" s="163"/>
      <c r="M959" s="163"/>
      <c r="N959" s="163"/>
      <c r="O959" s="163"/>
      <c r="P959" s="163"/>
      <c r="Q959" s="163"/>
      <c r="R959" s="163"/>
      <c r="S959" s="163"/>
      <c r="T959" s="163"/>
      <c r="U959" s="163"/>
      <c r="V959" s="163"/>
      <c r="W959" s="163"/>
      <c r="X959" s="163"/>
      <c r="Y959" s="163"/>
      <c r="Z959" s="163"/>
    </row>
    <row r="960" ht="12.75" customHeight="1">
      <c r="A960" s="163"/>
      <c r="B960" s="163"/>
      <c r="C960" s="163"/>
      <c r="D960" s="163"/>
      <c r="E960" s="250"/>
      <c r="F960" s="250"/>
      <c r="G960" s="163"/>
      <c r="H960" s="163"/>
      <c r="I960" s="163"/>
      <c r="J960" s="163"/>
      <c r="K960" s="163"/>
      <c r="L960" s="163"/>
      <c r="M960" s="163"/>
      <c r="N960" s="163"/>
      <c r="O960" s="163"/>
      <c r="P960" s="163"/>
      <c r="Q960" s="163"/>
      <c r="R960" s="163"/>
      <c r="S960" s="163"/>
      <c r="T960" s="163"/>
      <c r="U960" s="163"/>
      <c r="V960" s="163"/>
      <c r="W960" s="163"/>
      <c r="X960" s="163"/>
      <c r="Y960" s="163"/>
      <c r="Z960" s="163"/>
    </row>
    <row r="961" ht="12.75" customHeight="1">
      <c r="A961" s="163"/>
      <c r="B961" s="163"/>
      <c r="C961" s="163"/>
      <c r="D961" s="163"/>
      <c r="E961" s="250"/>
      <c r="F961" s="250"/>
      <c r="G961" s="163"/>
      <c r="H961" s="163"/>
      <c r="I961" s="163"/>
      <c r="J961" s="163"/>
      <c r="K961" s="163"/>
      <c r="L961" s="163"/>
      <c r="M961" s="163"/>
      <c r="N961" s="163"/>
      <c r="O961" s="163"/>
      <c r="P961" s="163"/>
      <c r="Q961" s="163"/>
      <c r="R961" s="163"/>
      <c r="S961" s="163"/>
      <c r="T961" s="163"/>
      <c r="U961" s="163"/>
      <c r="V961" s="163"/>
      <c r="W961" s="163"/>
      <c r="X961" s="163"/>
      <c r="Y961" s="163"/>
      <c r="Z961" s="163"/>
    </row>
    <row r="962" ht="12.75" customHeight="1">
      <c r="A962" s="163"/>
      <c r="B962" s="163"/>
      <c r="C962" s="163"/>
      <c r="D962" s="163"/>
      <c r="E962" s="250"/>
      <c r="F962" s="250"/>
      <c r="G962" s="163"/>
      <c r="H962" s="163"/>
      <c r="I962" s="163"/>
      <c r="J962" s="163"/>
      <c r="K962" s="163"/>
      <c r="L962" s="163"/>
      <c r="M962" s="163"/>
      <c r="N962" s="163"/>
      <c r="O962" s="163"/>
      <c r="P962" s="163"/>
      <c r="Q962" s="163"/>
      <c r="R962" s="163"/>
      <c r="S962" s="163"/>
      <c r="T962" s="163"/>
      <c r="U962" s="163"/>
      <c r="V962" s="163"/>
      <c r="W962" s="163"/>
      <c r="X962" s="163"/>
      <c r="Y962" s="163"/>
      <c r="Z962" s="163"/>
    </row>
    <row r="963" ht="12.75" customHeight="1">
      <c r="A963" s="163"/>
      <c r="B963" s="163"/>
      <c r="C963" s="163"/>
      <c r="D963" s="163"/>
      <c r="E963" s="250"/>
      <c r="F963" s="250"/>
      <c r="G963" s="163"/>
      <c r="H963" s="163"/>
      <c r="I963" s="163"/>
      <c r="J963" s="163"/>
      <c r="K963" s="163"/>
      <c r="L963" s="163"/>
      <c r="M963" s="163"/>
      <c r="N963" s="163"/>
      <c r="O963" s="163"/>
      <c r="P963" s="163"/>
      <c r="Q963" s="163"/>
      <c r="R963" s="163"/>
      <c r="S963" s="163"/>
      <c r="T963" s="163"/>
      <c r="U963" s="163"/>
      <c r="V963" s="163"/>
      <c r="W963" s="163"/>
      <c r="X963" s="163"/>
      <c r="Y963" s="163"/>
      <c r="Z963" s="163"/>
    </row>
    <row r="964" ht="12.75" customHeight="1">
      <c r="A964" s="163"/>
      <c r="B964" s="163"/>
      <c r="C964" s="163"/>
      <c r="D964" s="163"/>
      <c r="E964" s="250"/>
      <c r="F964" s="250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63"/>
      <c r="V964" s="163"/>
      <c r="W964" s="163"/>
      <c r="X964" s="163"/>
      <c r="Y964" s="163"/>
      <c r="Z964" s="163"/>
    </row>
    <row r="965" ht="12.75" customHeight="1">
      <c r="A965" s="163"/>
      <c r="B965" s="163"/>
      <c r="C965" s="163"/>
      <c r="D965" s="163"/>
      <c r="E965" s="250"/>
      <c r="F965" s="250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63"/>
      <c r="V965" s="163"/>
      <c r="W965" s="163"/>
      <c r="X965" s="163"/>
      <c r="Y965" s="163"/>
      <c r="Z965" s="163"/>
    </row>
    <row r="966" ht="12.75" customHeight="1">
      <c r="A966" s="163"/>
      <c r="B966" s="163"/>
      <c r="C966" s="163"/>
      <c r="D966" s="163"/>
      <c r="E966" s="250"/>
      <c r="F966" s="250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63"/>
      <c r="V966" s="163"/>
      <c r="W966" s="163"/>
      <c r="X966" s="163"/>
      <c r="Y966" s="163"/>
      <c r="Z966" s="163"/>
    </row>
    <row r="967" ht="12.75" customHeight="1">
      <c r="A967" s="163"/>
      <c r="B967" s="163"/>
      <c r="C967" s="163"/>
      <c r="D967" s="163"/>
      <c r="E967" s="250"/>
      <c r="F967" s="250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63"/>
      <c r="V967" s="163"/>
      <c r="W967" s="163"/>
      <c r="X967" s="163"/>
      <c r="Y967" s="163"/>
      <c r="Z967" s="163"/>
    </row>
    <row r="968" ht="12.75" customHeight="1">
      <c r="A968" s="163"/>
      <c r="B968" s="163"/>
      <c r="C968" s="163"/>
      <c r="D968" s="163"/>
      <c r="E968" s="250"/>
      <c r="F968" s="250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63"/>
      <c r="V968" s="163"/>
      <c r="W968" s="163"/>
      <c r="X968" s="163"/>
      <c r="Y968" s="163"/>
      <c r="Z968" s="163"/>
    </row>
    <row r="969" ht="12.75" customHeight="1">
      <c r="A969" s="163"/>
      <c r="B969" s="163"/>
      <c r="C969" s="163"/>
      <c r="D969" s="163"/>
      <c r="E969" s="250"/>
      <c r="F969" s="250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63"/>
      <c r="V969" s="163"/>
      <c r="W969" s="163"/>
      <c r="X969" s="163"/>
      <c r="Y969" s="163"/>
      <c r="Z969" s="163"/>
    </row>
    <row r="970" ht="12.75" customHeight="1">
      <c r="A970" s="163"/>
      <c r="B970" s="163"/>
      <c r="C970" s="163"/>
      <c r="D970" s="163"/>
      <c r="E970" s="250"/>
      <c r="F970" s="250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63"/>
      <c r="V970" s="163"/>
      <c r="W970" s="163"/>
      <c r="X970" s="163"/>
      <c r="Y970" s="163"/>
      <c r="Z970" s="163"/>
    </row>
    <row r="971" ht="12.75" customHeight="1">
      <c r="A971" s="163"/>
      <c r="B971" s="163"/>
      <c r="C971" s="163"/>
      <c r="D971" s="163"/>
      <c r="E971" s="250"/>
      <c r="F971" s="250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63"/>
      <c r="V971" s="163"/>
      <c r="W971" s="163"/>
      <c r="X971" s="163"/>
      <c r="Y971" s="163"/>
      <c r="Z971" s="163"/>
    </row>
    <row r="972" ht="12.75" customHeight="1">
      <c r="A972" s="163"/>
      <c r="B972" s="163"/>
      <c r="C972" s="163"/>
      <c r="D972" s="163"/>
      <c r="E972" s="250"/>
      <c r="F972" s="250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63"/>
      <c r="V972" s="163"/>
      <c r="W972" s="163"/>
      <c r="X972" s="163"/>
      <c r="Y972" s="163"/>
      <c r="Z972" s="163"/>
    </row>
    <row r="973" ht="12.75" customHeight="1">
      <c r="A973" s="163"/>
      <c r="B973" s="163"/>
      <c r="C973" s="163"/>
      <c r="D973" s="163"/>
      <c r="E973" s="250"/>
      <c r="F973" s="250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63"/>
      <c r="V973" s="163"/>
      <c r="W973" s="163"/>
      <c r="X973" s="163"/>
      <c r="Y973" s="163"/>
      <c r="Z973" s="163"/>
    </row>
    <row r="974" ht="12.75" customHeight="1">
      <c r="A974" s="163"/>
      <c r="B974" s="163"/>
      <c r="C974" s="163"/>
      <c r="D974" s="163"/>
      <c r="E974" s="250"/>
      <c r="F974" s="250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63"/>
      <c r="V974" s="163"/>
      <c r="W974" s="163"/>
      <c r="X974" s="163"/>
      <c r="Y974" s="163"/>
      <c r="Z974" s="163"/>
    </row>
    <row r="975" ht="12.75" customHeight="1">
      <c r="A975" s="163"/>
      <c r="B975" s="163"/>
      <c r="C975" s="163"/>
      <c r="D975" s="163"/>
      <c r="E975" s="250"/>
      <c r="F975" s="250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63"/>
      <c r="V975" s="163"/>
      <c r="W975" s="163"/>
      <c r="X975" s="163"/>
      <c r="Y975" s="163"/>
      <c r="Z975" s="163"/>
    </row>
    <row r="976" ht="12.75" customHeight="1">
      <c r="A976" s="163"/>
      <c r="B976" s="163"/>
      <c r="C976" s="163"/>
      <c r="D976" s="163"/>
      <c r="E976" s="250"/>
      <c r="F976" s="250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63"/>
      <c r="V976" s="163"/>
      <c r="W976" s="163"/>
      <c r="X976" s="163"/>
      <c r="Y976" s="163"/>
      <c r="Z976" s="163"/>
    </row>
    <row r="977" ht="12.75" customHeight="1">
      <c r="A977" s="163"/>
      <c r="B977" s="163"/>
      <c r="C977" s="163"/>
      <c r="D977" s="163"/>
      <c r="E977" s="250"/>
      <c r="F977" s="250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63"/>
      <c r="V977" s="163"/>
      <c r="W977" s="163"/>
      <c r="X977" s="163"/>
      <c r="Y977" s="163"/>
      <c r="Z977" s="163"/>
    </row>
    <row r="978" ht="12.75" customHeight="1">
      <c r="A978" s="163"/>
      <c r="B978" s="163"/>
      <c r="C978" s="163"/>
      <c r="D978" s="163"/>
      <c r="E978" s="250"/>
      <c r="F978" s="250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63"/>
      <c r="V978" s="163"/>
      <c r="W978" s="163"/>
      <c r="X978" s="163"/>
      <c r="Y978" s="163"/>
      <c r="Z978" s="163"/>
    </row>
    <row r="979" ht="12.75" customHeight="1">
      <c r="A979" s="163"/>
      <c r="B979" s="163"/>
      <c r="C979" s="163"/>
      <c r="D979" s="163"/>
      <c r="E979" s="250"/>
      <c r="F979" s="250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63"/>
      <c r="V979" s="163"/>
      <c r="W979" s="163"/>
      <c r="X979" s="163"/>
      <c r="Y979" s="163"/>
      <c r="Z979" s="163"/>
    </row>
    <row r="980" ht="12.75" customHeight="1">
      <c r="A980" s="163"/>
      <c r="B980" s="163"/>
      <c r="C980" s="163"/>
      <c r="D980" s="163"/>
      <c r="E980" s="250"/>
      <c r="F980" s="250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63"/>
      <c r="V980" s="163"/>
      <c r="W980" s="163"/>
      <c r="X980" s="163"/>
      <c r="Y980" s="163"/>
      <c r="Z980" s="163"/>
    </row>
    <row r="981" ht="12.75" customHeight="1">
      <c r="A981" s="163"/>
      <c r="B981" s="163"/>
      <c r="C981" s="163"/>
      <c r="D981" s="163"/>
      <c r="E981" s="250"/>
      <c r="F981" s="250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63"/>
      <c r="V981" s="163"/>
      <c r="W981" s="163"/>
      <c r="X981" s="163"/>
      <c r="Y981" s="163"/>
      <c r="Z981" s="163"/>
    </row>
    <row r="982" ht="12.75" customHeight="1">
      <c r="A982" s="163"/>
      <c r="B982" s="163"/>
      <c r="C982" s="163"/>
      <c r="D982" s="163"/>
      <c r="E982" s="250"/>
      <c r="F982" s="250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63"/>
      <c r="V982" s="163"/>
      <c r="W982" s="163"/>
      <c r="X982" s="163"/>
      <c r="Y982" s="163"/>
      <c r="Z982" s="163"/>
    </row>
    <row r="983" ht="12.75" customHeight="1">
      <c r="A983" s="163"/>
      <c r="B983" s="163"/>
      <c r="C983" s="163"/>
      <c r="D983" s="163"/>
      <c r="E983" s="250"/>
      <c r="F983" s="250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63"/>
      <c r="V983" s="163"/>
      <c r="W983" s="163"/>
      <c r="X983" s="163"/>
      <c r="Y983" s="163"/>
      <c r="Z983" s="163"/>
    </row>
    <row r="984" ht="12.75" customHeight="1">
      <c r="A984" s="163"/>
      <c r="B984" s="163"/>
      <c r="C984" s="163"/>
      <c r="D984" s="163"/>
      <c r="E984" s="250"/>
      <c r="F984" s="250"/>
      <c r="G984" s="163"/>
      <c r="H984" s="163"/>
      <c r="I984" s="163"/>
      <c r="J984" s="163"/>
      <c r="K984" s="163"/>
      <c r="L984" s="163"/>
      <c r="M984" s="163"/>
      <c r="N984" s="163"/>
      <c r="O984" s="163"/>
      <c r="P984" s="163"/>
      <c r="Q984" s="163"/>
      <c r="R984" s="163"/>
      <c r="S984" s="163"/>
      <c r="T984" s="163"/>
      <c r="U984" s="163"/>
      <c r="V984" s="163"/>
      <c r="W984" s="163"/>
      <c r="X984" s="163"/>
      <c r="Y984" s="163"/>
      <c r="Z984" s="163"/>
    </row>
    <row r="985" ht="12.75" customHeight="1">
      <c r="A985" s="163"/>
      <c r="B985" s="163"/>
      <c r="C985" s="163"/>
      <c r="D985" s="163"/>
      <c r="E985" s="250"/>
      <c r="F985" s="250"/>
      <c r="G985" s="163"/>
      <c r="H985" s="163"/>
      <c r="I985" s="163"/>
      <c r="J985" s="163"/>
      <c r="K985" s="163"/>
      <c r="L985" s="163"/>
      <c r="M985" s="163"/>
      <c r="N985" s="163"/>
      <c r="O985" s="163"/>
      <c r="P985" s="163"/>
      <c r="Q985" s="163"/>
      <c r="R985" s="163"/>
      <c r="S985" s="163"/>
      <c r="T985" s="163"/>
      <c r="U985" s="163"/>
      <c r="V985" s="163"/>
      <c r="W985" s="163"/>
      <c r="X985" s="163"/>
      <c r="Y985" s="163"/>
      <c r="Z985" s="163"/>
    </row>
    <row r="986" ht="12.75" customHeight="1">
      <c r="A986" s="163"/>
      <c r="B986" s="163"/>
      <c r="C986" s="163"/>
      <c r="D986" s="163"/>
      <c r="E986" s="250"/>
      <c r="F986" s="250"/>
      <c r="G986" s="163"/>
      <c r="H986" s="163"/>
      <c r="I986" s="163"/>
      <c r="J986" s="163"/>
      <c r="K986" s="163"/>
      <c r="L986" s="163"/>
      <c r="M986" s="163"/>
      <c r="N986" s="163"/>
      <c r="O986" s="163"/>
      <c r="P986" s="163"/>
      <c r="Q986" s="163"/>
      <c r="R986" s="163"/>
      <c r="S986" s="163"/>
      <c r="T986" s="163"/>
      <c r="U986" s="163"/>
      <c r="V986" s="163"/>
      <c r="W986" s="163"/>
      <c r="X986" s="163"/>
      <c r="Y986" s="163"/>
      <c r="Z986" s="163"/>
    </row>
    <row r="987" ht="12.75" customHeight="1">
      <c r="A987" s="163"/>
      <c r="B987" s="163"/>
      <c r="C987" s="163"/>
      <c r="D987" s="163"/>
      <c r="E987" s="250"/>
      <c r="F987" s="250"/>
      <c r="G987" s="163"/>
      <c r="H987" s="163"/>
      <c r="I987" s="163"/>
      <c r="J987" s="163"/>
      <c r="K987" s="163"/>
      <c r="L987" s="163"/>
      <c r="M987" s="163"/>
      <c r="N987" s="163"/>
      <c r="O987" s="163"/>
      <c r="P987" s="163"/>
      <c r="Q987" s="163"/>
      <c r="R987" s="163"/>
      <c r="S987" s="163"/>
      <c r="T987" s="163"/>
      <c r="U987" s="163"/>
      <c r="V987" s="163"/>
      <c r="W987" s="163"/>
      <c r="X987" s="163"/>
      <c r="Y987" s="163"/>
      <c r="Z987" s="163"/>
    </row>
    <row r="988" ht="12.75" customHeight="1">
      <c r="A988" s="163"/>
      <c r="B988" s="163"/>
      <c r="C988" s="163"/>
      <c r="D988" s="163"/>
      <c r="E988" s="250"/>
      <c r="F988" s="250"/>
      <c r="G988" s="163"/>
      <c r="H988" s="163"/>
      <c r="I988" s="163"/>
      <c r="J988" s="163"/>
      <c r="K988" s="163"/>
      <c r="L988" s="163"/>
      <c r="M988" s="163"/>
      <c r="N988" s="163"/>
      <c r="O988" s="163"/>
      <c r="P988" s="163"/>
      <c r="Q988" s="163"/>
      <c r="R988" s="163"/>
      <c r="S988" s="163"/>
      <c r="T988" s="163"/>
      <c r="U988" s="163"/>
      <c r="V988" s="163"/>
      <c r="W988" s="163"/>
      <c r="X988" s="163"/>
      <c r="Y988" s="163"/>
      <c r="Z988" s="163"/>
    </row>
    <row r="989" ht="12.75" customHeight="1">
      <c r="A989" s="163"/>
      <c r="B989" s="163"/>
      <c r="C989" s="163"/>
      <c r="D989" s="163"/>
      <c r="E989" s="250"/>
      <c r="F989" s="250"/>
      <c r="G989" s="163"/>
      <c r="H989" s="163"/>
      <c r="I989" s="163"/>
      <c r="J989" s="163"/>
      <c r="K989" s="163"/>
      <c r="L989" s="163"/>
      <c r="M989" s="163"/>
      <c r="N989" s="163"/>
      <c r="O989" s="163"/>
      <c r="P989" s="163"/>
      <c r="Q989" s="163"/>
      <c r="R989" s="163"/>
      <c r="S989" s="163"/>
      <c r="T989" s="163"/>
      <c r="U989" s="163"/>
      <c r="V989" s="163"/>
      <c r="W989" s="163"/>
      <c r="X989" s="163"/>
      <c r="Y989" s="163"/>
      <c r="Z989" s="163"/>
    </row>
    <row r="990" ht="12.75" customHeight="1">
      <c r="A990" s="163"/>
      <c r="B990" s="163"/>
      <c r="C990" s="163"/>
      <c r="D990" s="163"/>
      <c r="E990" s="250"/>
      <c r="F990" s="250"/>
      <c r="G990" s="163"/>
      <c r="H990" s="163"/>
      <c r="I990" s="163"/>
      <c r="J990" s="163"/>
      <c r="K990" s="163"/>
      <c r="L990" s="163"/>
      <c r="M990" s="163"/>
      <c r="N990" s="163"/>
      <c r="O990" s="163"/>
      <c r="P990" s="163"/>
      <c r="Q990" s="163"/>
      <c r="R990" s="163"/>
      <c r="S990" s="163"/>
      <c r="T990" s="163"/>
      <c r="U990" s="163"/>
      <c r="V990" s="163"/>
      <c r="W990" s="163"/>
      <c r="X990" s="163"/>
      <c r="Y990" s="163"/>
      <c r="Z990" s="163"/>
    </row>
    <row r="991" ht="12.75" customHeight="1">
      <c r="A991" s="163"/>
      <c r="B991" s="163"/>
      <c r="C991" s="163"/>
      <c r="D991" s="163"/>
      <c r="E991" s="250"/>
      <c r="F991" s="250"/>
      <c r="G991" s="163"/>
      <c r="H991" s="163"/>
      <c r="I991" s="163"/>
      <c r="J991" s="163"/>
      <c r="K991" s="163"/>
      <c r="L991" s="163"/>
      <c r="M991" s="163"/>
      <c r="N991" s="163"/>
      <c r="O991" s="163"/>
      <c r="P991" s="163"/>
      <c r="Q991" s="163"/>
      <c r="R991" s="163"/>
      <c r="S991" s="163"/>
      <c r="T991" s="163"/>
      <c r="U991" s="163"/>
      <c r="V991" s="163"/>
      <c r="W991" s="163"/>
      <c r="X991" s="163"/>
      <c r="Y991" s="163"/>
      <c r="Z991" s="163"/>
    </row>
    <row r="992" ht="12.75" customHeight="1">
      <c r="A992" s="163"/>
      <c r="B992" s="163"/>
      <c r="C992" s="163"/>
      <c r="D992" s="163"/>
      <c r="E992" s="250"/>
      <c r="F992" s="250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63"/>
      <c r="V992" s="163"/>
      <c r="W992" s="163"/>
      <c r="X992" s="163"/>
      <c r="Y992" s="163"/>
      <c r="Z992" s="163"/>
    </row>
    <row r="993" ht="12.75" customHeight="1">
      <c r="A993" s="163"/>
      <c r="B993" s="163"/>
      <c r="C993" s="163"/>
      <c r="D993" s="163"/>
      <c r="E993" s="250"/>
      <c r="F993" s="250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63"/>
      <c r="V993" s="163"/>
      <c r="W993" s="163"/>
      <c r="X993" s="163"/>
      <c r="Y993" s="163"/>
      <c r="Z993" s="163"/>
    </row>
    <row r="994" ht="12.75" customHeight="1">
      <c r="A994" s="163"/>
      <c r="B994" s="163"/>
      <c r="C994" s="163"/>
      <c r="D994" s="163"/>
      <c r="E994" s="250"/>
      <c r="F994" s="250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63"/>
      <c r="V994" s="163"/>
      <c r="W994" s="163"/>
      <c r="X994" s="163"/>
      <c r="Y994" s="163"/>
      <c r="Z994" s="163"/>
    </row>
    <row r="995" ht="12.75" customHeight="1">
      <c r="A995" s="163"/>
      <c r="B995" s="163"/>
      <c r="C995" s="163"/>
      <c r="D995" s="163"/>
      <c r="E995" s="250"/>
      <c r="F995" s="250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63"/>
      <c r="V995" s="163"/>
      <c r="W995" s="163"/>
      <c r="X995" s="163"/>
      <c r="Y995" s="163"/>
      <c r="Z995" s="163"/>
    </row>
    <row r="996" ht="12.75" customHeight="1">
      <c r="A996" s="163"/>
      <c r="B996" s="163"/>
      <c r="C996" s="163"/>
      <c r="D996" s="163"/>
      <c r="E996" s="250"/>
      <c r="F996" s="250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63"/>
      <c r="V996" s="163"/>
      <c r="W996" s="163"/>
      <c r="X996" s="163"/>
      <c r="Y996" s="163"/>
      <c r="Z996" s="163"/>
    </row>
    <row r="997" ht="12.75" customHeight="1">
      <c r="A997" s="163"/>
      <c r="B997" s="163"/>
      <c r="C997" s="163"/>
      <c r="D997" s="163"/>
      <c r="E997" s="250"/>
      <c r="F997" s="250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63"/>
      <c r="V997" s="163"/>
      <c r="W997" s="163"/>
      <c r="X997" s="163"/>
      <c r="Y997" s="163"/>
      <c r="Z997" s="163"/>
    </row>
    <row r="998" ht="12.75" customHeight="1">
      <c r="A998" s="163"/>
      <c r="B998" s="163"/>
      <c r="C998" s="163"/>
      <c r="D998" s="163"/>
      <c r="E998" s="250"/>
      <c r="F998" s="250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63"/>
      <c r="V998" s="163"/>
      <c r="W998" s="163"/>
      <c r="X998" s="163"/>
      <c r="Y998" s="163"/>
      <c r="Z998" s="163"/>
    </row>
    <row r="999" ht="12.75" customHeight="1">
      <c r="A999" s="163"/>
      <c r="B999" s="163"/>
      <c r="C999" s="163"/>
      <c r="D999" s="163"/>
      <c r="E999" s="250"/>
      <c r="F999" s="250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  <c r="T999" s="163"/>
      <c r="U999" s="163"/>
      <c r="V999" s="163"/>
      <c r="W999" s="163"/>
      <c r="X999" s="163"/>
      <c r="Y999" s="163"/>
      <c r="Z999" s="163"/>
    </row>
    <row r="1000" ht="12.75" customHeight="1">
      <c r="A1000" s="163"/>
      <c r="B1000" s="163"/>
      <c r="C1000" s="163"/>
      <c r="D1000" s="163"/>
      <c r="E1000" s="250"/>
      <c r="F1000" s="250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163"/>
      <c r="U1000" s="163"/>
      <c r="V1000" s="163"/>
      <c r="W1000" s="163"/>
      <c r="X1000" s="163"/>
      <c r="Y1000" s="163"/>
      <c r="Z1000" s="163"/>
    </row>
  </sheetData>
  <mergeCells count="81">
    <mergeCell ref="E49:E50"/>
    <mergeCell ref="B53:F53"/>
    <mergeCell ref="B55:B56"/>
    <mergeCell ref="C55:C56"/>
    <mergeCell ref="D55:D56"/>
    <mergeCell ref="E55:E56"/>
    <mergeCell ref="B57:B59"/>
    <mergeCell ref="E57:E59"/>
    <mergeCell ref="B62:B67"/>
    <mergeCell ref="B68:B70"/>
    <mergeCell ref="B71:B72"/>
    <mergeCell ref="C57:C59"/>
    <mergeCell ref="D57:D59"/>
    <mergeCell ref="B60:B61"/>
    <mergeCell ref="C60:C61"/>
    <mergeCell ref="D60:D61"/>
    <mergeCell ref="E60:E61"/>
    <mergeCell ref="E62:E67"/>
    <mergeCell ref="C62:C67"/>
    <mergeCell ref="D62:D67"/>
    <mergeCell ref="C68:C70"/>
    <mergeCell ref="D68:D70"/>
    <mergeCell ref="E68:E70"/>
    <mergeCell ref="C71:C72"/>
    <mergeCell ref="D71:D72"/>
    <mergeCell ref="D81:E81"/>
    <mergeCell ref="D82:E82"/>
    <mergeCell ref="D83:E83"/>
    <mergeCell ref="D84:E84"/>
    <mergeCell ref="E71:E72"/>
    <mergeCell ref="B74:F74"/>
    <mergeCell ref="D76:E76"/>
    <mergeCell ref="D77:E77"/>
    <mergeCell ref="D78:E78"/>
    <mergeCell ref="D79:E79"/>
    <mergeCell ref="D80:E80"/>
    <mergeCell ref="B2:F2"/>
    <mergeCell ref="B4:C4"/>
    <mergeCell ref="D4:E4"/>
    <mergeCell ref="D5:E5"/>
    <mergeCell ref="B6:B9"/>
    <mergeCell ref="C6:C9"/>
    <mergeCell ref="D6:E9"/>
    <mergeCell ref="B10:B14"/>
    <mergeCell ref="C10:C14"/>
    <mergeCell ref="D10:E14"/>
    <mergeCell ref="B15:B17"/>
    <mergeCell ref="C15:C17"/>
    <mergeCell ref="D15:E17"/>
    <mergeCell ref="D18:E18"/>
    <mergeCell ref="D19:E19"/>
    <mergeCell ref="D20:E20"/>
    <mergeCell ref="B21:B23"/>
    <mergeCell ref="C21:C23"/>
    <mergeCell ref="D21:E23"/>
    <mergeCell ref="B25:F25"/>
    <mergeCell ref="B27:B30"/>
    <mergeCell ref="E27:E30"/>
    <mergeCell ref="C27:C30"/>
    <mergeCell ref="D27:D30"/>
    <mergeCell ref="C31:C35"/>
    <mergeCell ref="D31:D35"/>
    <mergeCell ref="E31:E35"/>
    <mergeCell ref="F31:F34"/>
    <mergeCell ref="B37:F37"/>
    <mergeCell ref="D44:D46"/>
    <mergeCell ref="E44:E46"/>
    <mergeCell ref="B31:B35"/>
    <mergeCell ref="B39:B42"/>
    <mergeCell ref="C39:C42"/>
    <mergeCell ref="D39:D42"/>
    <mergeCell ref="E39:E42"/>
    <mergeCell ref="B44:B46"/>
    <mergeCell ref="C44:C46"/>
    <mergeCell ref="B47:B48"/>
    <mergeCell ref="C47:C48"/>
    <mergeCell ref="D47:D48"/>
    <mergeCell ref="E47:E48"/>
    <mergeCell ref="B49:B50"/>
    <mergeCell ref="C49:C50"/>
    <mergeCell ref="D49:D50"/>
  </mergeCells>
  <printOptions/>
  <pageMargins bottom="0.26" footer="0.0" header="0.0" left="0.18" right="0.26" top="0.22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86"/>
    <col customWidth="1" min="2" max="2" width="9.86"/>
    <col customWidth="1" min="3" max="3" width="10.86"/>
    <col customWidth="1" min="4" max="4" width="16.0"/>
    <col customWidth="1" min="5" max="5" width="11.86"/>
    <col customWidth="1" min="6" max="6" width="11.14"/>
    <col customWidth="1" min="7" max="7" width="13.71"/>
    <col customWidth="1" min="8" max="26" width="8.71"/>
  </cols>
  <sheetData>
    <row r="1">
      <c r="A1" s="296" t="s">
        <v>339</v>
      </c>
      <c r="B1" s="36"/>
      <c r="C1" s="36"/>
      <c r="D1" s="37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7.0" customHeight="1">
      <c r="A2" s="297" t="s">
        <v>340</v>
      </c>
      <c r="B2" s="297" t="s">
        <v>341</v>
      </c>
      <c r="C2" s="297" t="s">
        <v>342</v>
      </c>
      <c r="D2" s="297" t="s">
        <v>343</v>
      </c>
      <c r="E2" s="298"/>
      <c r="F2" s="298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>
      <c r="A3" s="300" t="s">
        <v>344</v>
      </c>
      <c r="B3" s="300" t="s">
        <v>345</v>
      </c>
      <c r="C3" s="301">
        <v>0.045</v>
      </c>
      <c r="D3" s="300" t="s">
        <v>346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00" t="s">
        <v>347</v>
      </c>
      <c r="B4" s="300" t="s">
        <v>348</v>
      </c>
      <c r="C4" s="301">
        <v>0.09</v>
      </c>
      <c r="D4" s="302">
        <v>8100.0</v>
      </c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03" t="s">
        <v>349</v>
      </c>
      <c r="B5" s="303" t="s">
        <v>350</v>
      </c>
      <c r="C5" s="304">
        <v>0.102</v>
      </c>
      <c r="D5" s="305">
        <v>12420.0</v>
      </c>
      <c r="E5" s="306"/>
      <c r="F5" s="306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</row>
    <row r="6">
      <c r="A6" s="308" t="s">
        <v>351</v>
      </c>
      <c r="B6" s="309" t="s">
        <v>352</v>
      </c>
      <c r="C6" s="310">
        <v>0.14</v>
      </c>
      <c r="D6" s="311">
        <v>39780.0</v>
      </c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00" t="s">
        <v>353</v>
      </c>
      <c r="B7" s="300" t="s">
        <v>354</v>
      </c>
      <c r="C7" s="301">
        <v>0.22</v>
      </c>
      <c r="D7" s="302">
        <v>183780.0</v>
      </c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00" t="s">
        <v>355</v>
      </c>
      <c r="B8" s="300" t="s">
        <v>356</v>
      </c>
      <c r="C8" s="301">
        <v>0.33</v>
      </c>
      <c r="D8" s="302">
        <v>828000.0</v>
      </c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12" t="s">
        <v>357</v>
      </c>
      <c r="B10" s="159"/>
      <c r="C10" s="159"/>
      <c r="D10" s="159"/>
      <c r="E10" s="159"/>
      <c r="F10" s="3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00" t="s">
        <v>358</v>
      </c>
      <c r="B11" s="300" t="s">
        <v>128</v>
      </c>
      <c r="C11" s="300" t="s">
        <v>359</v>
      </c>
      <c r="D11" s="300" t="s">
        <v>125</v>
      </c>
      <c r="E11" s="300" t="s">
        <v>360</v>
      </c>
      <c r="F11" s="300" t="s">
        <v>361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300" t="s">
        <v>345</v>
      </c>
      <c r="B12" s="301">
        <v>0.445</v>
      </c>
      <c r="C12" s="301">
        <v>0.0383</v>
      </c>
      <c r="D12" s="301">
        <v>0.1767</v>
      </c>
      <c r="E12" s="301">
        <v>0.188</v>
      </c>
      <c r="F12" s="301">
        <v>0.152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300" t="s">
        <v>348</v>
      </c>
      <c r="B13" s="301">
        <v>0.4</v>
      </c>
      <c r="C13" s="301">
        <v>0.0445</v>
      </c>
      <c r="D13" s="301">
        <v>0.2055</v>
      </c>
      <c r="E13" s="301">
        <v>0.198</v>
      </c>
      <c r="F13" s="301">
        <v>0.152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303" t="s">
        <v>350</v>
      </c>
      <c r="B14" s="304">
        <v>0.4</v>
      </c>
      <c r="C14" s="304">
        <v>0.0427</v>
      </c>
      <c r="D14" s="304">
        <v>0.1973</v>
      </c>
      <c r="E14" s="304">
        <v>0.208</v>
      </c>
      <c r="F14" s="304">
        <v>0.152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>
      <c r="A15" s="309" t="s">
        <v>352</v>
      </c>
      <c r="B15" s="310">
        <v>0.4</v>
      </c>
      <c r="C15" s="310">
        <v>0.041</v>
      </c>
      <c r="D15" s="310">
        <v>0.189</v>
      </c>
      <c r="E15" s="310">
        <v>0.178</v>
      </c>
      <c r="F15" s="310">
        <v>0.192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300" t="s">
        <v>354</v>
      </c>
      <c r="B16" s="301">
        <v>0.4</v>
      </c>
      <c r="C16" s="301">
        <v>0.0392</v>
      </c>
      <c r="D16" s="301">
        <v>0.1808</v>
      </c>
      <c r="E16" s="301">
        <v>0.188</v>
      </c>
      <c r="F16" s="301">
        <v>0.192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300" t="s">
        <v>356</v>
      </c>
      <c r="B17" s="301">
        <v>0.4</v>
      </c>
      <c r="C17" s="301">
        <v>0.0445</v>
      </c>
      <c r="D17" s="301">
        <v>0.2055</v>
      </c>
      <c r="E17" s="301">
        <v>0.535</v>
      </c>
      <c r="F17" s="301">
        <v>0.215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314" t="s">
        <v>362</v>
      </c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</row>
    <row r="20">
      <c r="A20" s="316" t="s">
        <v>363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6.25" customHeight="1">
      <c r="A21" s="317" t="s">
        <v>358</v>
      </c>
      <c r="B21" s="297" t="s">
        <v>128</v>
      </c>
      <c r="C21" s="297" t="s">
        <v>124</v>
      </c>
      <c r="D21" s="297" t="s">
        <v>125</v>
      </c>
      <c r="E21" s="317" t="s">
        <v>360</v>
      </c>
      <c r="F21" s="317" t="s">
        <v>361</v>
      </c>
      <c r="G21" s="297" t="s">
        <v>364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00" t="s">
        <v>345</v>
      </c>
      <c r="B22" s="301">
        <f t="shared" ref="B22:B27" si="1">C3*B12</f>
        <v>0.020025</v>
      </c>
      <c r="C22" s="301">
        <f t="shared" ref="C22:C24" si="2">C3*C12</f>
        <v>0.0017235</v>
      </c>
      <c r="D22" s="301">
        <f t="shared" ref="D22:D24" si="3">D12*C3</f>
        <v>0.0079515</v>
      </c>
      <c r="E22" s="301">
        <f t="shared" ref="E22:E24" si="4">E12*C3</f>
        <v>0.00846</v>
      </c>
      <c r="F22" s="301">
        <f t="shared" ref="F22:F24" si="5">F12*C3</f>
        <v>0.00684</v>
      </c>
      <c r="G22" s="301">
        <f t="shared" ref="G22:G27" si="6">SUM(B22:F22)</f>
        <v>0.045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00" t="s">
        <v>348</v>
      </c>
      <c r="B23" s="301">
        <f t="shared" si="1"/>
        <v>0.036</v>
      </c>
      <c r="C23" s="301">
        <f t="shared" si="2"/>
        <v>0.004005</v>
      </c>
      <c r="D23" s="301">
        <f t="shared" si="3"/>
        <v>0.018495</v>
      </c>
      <c r="E23" s="301">
        <f t="shared" si="4"/>
        <v>0.01782</v>
      </c>
      <c r="F23" s="301">
        <f t="shared" si="5"/>
        <v>0.01368</v>
      </c>
      <c r="G23" s="301">
        <f t="shared" si="6"/>
        <v>0.09</v>
      </c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</row>
    <row r="24" ht="15.75" customHeight="1">
      <c r="A24" s="303" t="s">
        <v>350</v>
      </c>
      <c r="B24" s="304">
        <f t="shared" si="1"/>
        <v>0.0408</v>
      </c>
      <c r="C24" s="304">
        <f t="shared" si="2"/>
        <v>0.0043554</v>
      </c>
      <c r="D24" s="304">
        <f t="shared" si="3"/>
        <v>0.0201246</v>
      </c>
      <c r="E24" s="304">
        <f t="shared" si="4"/>
        <v>0.021216</v>
      </c>
      <c r="F24" s="304">
        <f t="shared" si="5"/>
        <v>0.015504</v>
      </c>
      <c r="G24" s="304">
        <f t="shared" si="6"/>
        <v>0.102</v>
      </c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ht="15.75" customHeight="1">
      <c r="A25" s="309" t="s">
        <v>365</v>
      </c>
      <c r="B25" s="310">
        <f t="shared" si="1"/>
        <v>0.056</v>
      </c>
      <c r="C25" s="310">
        <f t="shared" ref="C25:C27" si="7">C6*C15+((B25-5%)/4)</f>
        <v>0.00724</v>
      </c>
      <c r="D25" s="310">
        <f t="shared" ref="D25:D27" si="8">D15*C6+((B25-5%)/4)</f>
        <v>0.02796</v>
      </c>
      <c r="E25" s="310">
        <f t="shared" ref="E25:E27" si="9">E15*C6+((B25-5%)/4)</f>
        <v>0.02642</v>
      </c>
      <c r="F25" s="310">
        <f t="shared" ref="F25:F27" si="10">F15*C6+((B25-5%)/4)</f>
        <v>0.02838</v>
      </c>
      <c r="G25" s="310">
        <f t="shared" si="6"/>
        <v>0.146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00" t="s">
        <v>366</v>
      </c>
      <c r="B26" s="319">
        <f t="shared" si="1"/>
        <v>0.088</v>
      </c>
      <c r="C26" s="301">
        <f t="shared" si="7"/>
        <v>0.018124</v>
      </c>
      <c r="D26" s="301">
        <f t="shared" si="8"/>
        <v>0.049276</v>
      </c>
      <c r="E26" s="301">
        <f t="shared" si="9"/>
        <v>0.05086</v>
      </c>
      <c r="F26" s="301">
        <f t="shared" si="10"/>
        <v>0.05174</v>
      </c>
      <c r="G26" s="301">
        <f t="shared" si="6"/>
        <v>0.258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00" t="s">
        <v>367</v>
      </c>
      <c r="B27" s="319">
        <f t="shared" si="1"/>
        <v>0.132</v>
      </c>
      <c r="C27" s="301">
        <f t="shared" si="7"/>
        <v>0.035185</v>
      </c>
      <c r="D27" s="301">
        <f t="shared" si="8"/>
        <v>0.088315</v>
      </c>
      <c r="E27" s="301">
        <f t="shared" si="9"/>
        <v>0.19705</v>
      </c>
      <c r="F27" s="301">
        <f t="shared" si="10"/>
        <v>0.09145</v>
      </c>
      <c r="G27" s="301">
        <f t="shared" si="6"/>
        <v>0.544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0" customHeight="1">
      <c r="A28" s="320" t="s">
        <v>368</v>
      </c>
      <c r="B28" s="321"/>
      <c r="C28" s="321"/>
      <c r="D28" s="321"/>
      <c r="E28" s="321"/>
      <c r="F28" s="321"/>
      <c r="G28" s="32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1:D1"/>
    <mergeCell ref="A10:F10"/>
    <mergeCell ref="A19:F19"/>
    <mergeCell ref="A20:G20"/>
    <mergeCell ref="A28:G28"/>
  </mergeCells>
  <printOptions/>
  <pageMargins bottom="0.787401575" footer="0.0" header="0.0" left="0.14" right="0.23" top="0.6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2019-10-18T18:22:58Z</dcterms:created>
  <dc:creator>Daniel</dc:creator>
</cp:coreProperties>
</file>